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2135" firstSheet="1" activeTab="1"/>
  </bookViews>
  <sheets>
    <sheet name="Intructivo" sheetId="1" state="hidden" r:id="rId1"/>
    <sheet name="Mapa Riesgos Gestión TRANSPORTE" sheetId="2" r:id="rId2"/>
    <sheet name="Matriz Calor Inherente" sheetId="3" state="hidden" r:id="rId3"/>
    <sheet name="Matriz Calor Residual" sheetId="4" state="hidden" r:id="rId4"/>
    <sheet name="Tabla probabilidad" sheetId="5" state="hidden" r:id="rId5"/>
    <sheet name="Tabla Impacto" sheetId="6" state="hidden" r:id="rId6"/>
    <sheet name="Tabla Valoración controles" sheetId="7" state="hidden" r:id="rId7"/>
    <sheet name="Opciones Tratamiento" sheetId="8" state="hidden" r:id="rId8"/>
    <sheet name="Hoja1" sheetId="9" state="hidden" r:id="rId9"/>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2">
      <go:sheetsCustomData xmlns:go="http://customooxmlschemas.google.com/" r:id="rId13" roundtripDataChecksum="tKGyLX3djZTzgBkd2BLCtpmAAgHrvN5HiB7hUKveHU8="/>
    </ext>
  </extLst>
</workbook>
</file>

<file path=xl/calcChain.xml><?xml version="1.0" encoding="utf-8"?>
<calcChain xmlns="http://schemas.openxmlformats.org/spreadsheetml/2006/main">
  <c r="F221" i="6" l="1"/>
  <c r="F220" i="6"/>
  <c r="F219" i="6"/>
  <c r="F218" i="6"/>
  <c r="F217" i="6"/>
  <c r="F216" i="6"/>
  <c r="F215" i="6"/>
  <c r="F214" i="6"/>
  <c r="F213" i="6"/>
  <c r="F212" i="6"/>
  <c r="F211" i="6"/>
  <c r="F210" i="6"/>
  <c r="AM55"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AM53"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AM44" i="4"/>
  <c r="AL44" i="4"/>
  <c r="AK44"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AM41" i="4"/>
  <c r="AL41" i="4"/>
  <c r="AK41"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S37"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AM33" i="4"/>
  <c r="AL33" i="4"/>
  <c r="AK33"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AM32"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AM31" i="4"/>
  <c r="AL31" i="4"/>
  <c r="AK31"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O27"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K17"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AL44" i="3"/>
  <c r="AJ44" i="3"/>
  <c r="AH44" i="3"/>
  <c r="AF44" i="3"/>
  <c r="AD44" i="3"/>
  <c r="AB44" i="3"/>
  <c r="Z44" i="3"/>
  <c r="X44" i="3"/>
  <c r="V44" i="3"/>
  <c r="T44" i="3"/>
  <c r="R44" i="3"/>
  <c r="P44" i="3"/>
  <c r="N44" i="3"/>
  <c r="L44" i="3"/>
  <c r="J44" i="3"/>
  <c r="AL42" i="3"/>
  <c r="AJ42" i="3"/>
  <c r="AH42" i="3"/>
  <c r="AF42" i="3"/>
  <c r="AD42" i="3"/>
  <c r="AB42" i="3"/>
  <c r="Z42" i="3"/>
  <c r="X42" i="3"/>
  <c r="V42" i="3"/>
  <c r="T42" i="3"/>
  <c r="R42" i="3"/>
  <c r="P42" i="3"/>
  <c r="N42" i="3"/>
  <c r="L42" i="3"/>
  <c r="J42" i="3"/>
  <c r="AL40" i="3"/>
  <c r="AJ40" i="3"/>
  <c r="AH40" i="3"/>
  <c r="AF40" i="3"/>
  <c r="AD40" i="3"/>
  <c r="AB40" i="3"/>
  <c r="Z40" i="3"/>
  <c r="X40" i="3"/>
  <c r="V40" i="3"/>
  <c r="T40" i="3"/>
  <c r="R40" i="3"/>
  <c r="P40" i="3"/>
  <c r="N40" i="3"/>
  <c r="L40" i="3"/>
  <c r="J40" i="3"/>
  <c r="AL38" i="3"/>
  <c r="AF38" i="3"/>
  <c r="Z38" i="3"/>
  <c r="T38" i="3"/>
  <c r="N38" i="3"/>
  <c r="AL36" i="3"/>
  <c r="AJ36" i="3"/>
  <c r="AH36" i="3"/>
  <c r="AF36" i="3"/>
  <c r="AD36" i="3"/>
  <c r="AB36" i="3"/>
  <c r="Z36" i="3"/>
  <c r="X36" i="3"/>
  <c r="V36" i="3"/>
  <c r="T36" i="3"/>
  <c r="R36" i="3"/>
  <c r="P36" i="3"/>
  <c r="N36" i="3"/>
  <c r="L36" i="3"/>
  <c r="J36" i="3"/>
  <c r="AL34" i="3"/>
  <c r="AJ34" i="3"/>
  <c r="AH34" i="3"/>
  <c r="AF34" i="3"/>
  <c r="AD34" i="3"/>
  <c r="AB34" i="3"/>
  <c r="Z34" i="3"/>
  <c r="X34" i="3"/>
  <c r="V34" i="3"/>
  <c r="T34" i="3"/>
  <c r="R34" i="3"/>
  <c r="P34" i="3"/>
  <c r="N34" i="3"/>
  <c r="L34" i="3"/>
  <c r="J34" i="3"/>
  <c r="AL32" i="3"/>
  <c r="AJ32" i="3"/>
  <c r="AH32" i="3"/>
  <c r="AF32" i="3"/>
  <c r="AD32" i="3"/>
  <c r="AB32" i="3"/>
  <c r="Z32" i="3"/>
  <c r="X32" i="3"/>
  <c r="V32" i="3"/>
  <c r="T32" i="3"/>
  <c r="R32" i="3"/>
  <c r="P32" i="3"/>
  <c r="N32" i="3"/>
  <c r="L32" i="3"/>
  <c r="J32" i="3"/>
  <c r="AL30" i="3"/>
  <c r="AF30" i="3"/>
  <c r="Z30" i="3"/>
  <c r="T30" i="3"/>
  <c r="N30" i="3"/>
  <c r="AL28" i="3"/>
  <c r="AJ28" i="3"/>
  <c r="AH28" i="3"/>
  <c r="AF28" i="3"/>
  <c r="AD28" i="3"/>
  <c r="AB28" i="3"/>
  <c r="Z28" i="3"/>
  <c r="X28" i="3"/>
  <c r="V28" i="3"/>
  <c r="T28" i="3"/>
  <c r="R28" i="3"/>
  <c r="P28" i="3"/>
  <c r="N28" i="3"/>
  <c r="L28" i="3"/>
  <c r="J28" i="3"/>
  <c r="AL26" i="3"/>
  <c r="AJ26" i="3"/>
  <c r="AH26" i="3"/>
  <c r="AF26" i="3"/>
  <c r="AD26" i="3"/>
  <c r="AB26" i="3"/>
  <c r="Z26" i="3"/>
  <c r="X26" i="3"/>
  <c r="V26" i="3"/>
  <c r="T26" i="3"/>
  <c r="R26" i="3"/>
  <c r="P26" i="3"/>
  <c r="N26" i="3"/>
  <c r="L26" i="3"/>
  <c r="J26" i="3"/>
  <c r="AL24" i="3"/>
  <c r="AJ24" i="3"/>
  <c r="AH24" i="3"/>
  <c r="AF24" i="3"/>
  <c r="AD24" i="3"/>
  <c r="AB24" i="3"/>
  <c r="Z24" i="3"/>
  <c r="X24" i="3"/>
  <c r="V24" i="3"/>
  <c r="T24" i="3"/>
  <c r="R24" i="3"/>
  <c r="P24" i="3"/>
  <c r="N24" i="3"/>
  <c r="L24" i="3"/>
  <c r="J24" i="3"/>
  <c r="AL22" i="3"/>
  <c r="AF22" i="3"/>
  <c r="Z22" i="3"/>
  <c r="T22" i="3"/>
  <c r="N22" i="3"/>
  <c r="AL20" i="3"/>
  <c r="AJ20" i="3"/>
  <c r="AH20" i="3"/>
  <c r="AF20" i="3"/>
  <c r="AD20" i="3"/>
  <c r="AB20" i="3"/>
  <c r="Z20" i="3"/>
  <c r="X20" i="3"/>
  <c r="V20" i="3"/>
  <c r="T20" i="3"/>
  <c r="R20" i="3"/>
  <c r="P20" i="3"/>
  <c r="N20" i="3"/>
  <c r="L20" i="3"/>
  <c r="J20" i="3"/>
  <c r="AL18" i="3"/>
  <c r="AJ18" i="3"/>
  <c r="AH18" i="3"/>
  <c r="AF18" i="3"/>
  <c r="AD18" i="3"/>
  <c r="AB18" i="3"/>
  <c r="Z18" i="3"/>
  <c r="X18" i="3"/>
  <c r="V18" i="3"/>
  <c r="T18" i="3"/>
  <c r="R18" i="3"/>
  <c r="P18" i="3"/>
  <c r="N18" i="3"/>
  <c r="L18" i="3"/>
  <c r="J18" i="3"/>
  <c r="AL16" i="3"/>
  <c r="AJ16" i="3"/>
  <c r="AH16" i="3"/>
  <c r="AF16" i="3"/>
  <c r="AD16" i="3"/>
  <c r="AB16" i="3"/>
  <c r="Z16" i="3"/>
  <c r="X16" i="3"/>
  <c r="V16" i="3"/>
  <c r="T16" i="3"/>
  <c r="R16" i="3"/>
  <c r="P16" i="3"/>
  <c r="N16" i="3"/>
  <c r="L16" i="3"/>
  <c r="J16" i="3"/>
  <c r="AL14" i="3"/>
  <c r="AF14" i="3"/>
  <c r="Z14" i="3"/>
  <c r="T14" i="3"/>
  <c r="N14" i="3"/>
  <c r="AL12" i="3"/>
  <c r="AJ12" i="3"/>
  <c r="AH12" i="3"/>
  <c r="AF12" i="3"/>
  <c r="AD12" i="3"/>
  <c r="AB12" i="3"/>
  <c r="Z12" i="3"/>
  <c r="X12" i="3"/>
  <c r="V12" i="3"/>
  <c r="T12" i="3"/>
  <c r="R12" i="3"/>
  <c r="P12" i="3"/>
  <c r="N12" i="3"/>
  <c r="L12" i="3"/>
  <c r="J12" i="3"/>
  <c r="AL10" i="3"/>
  <c r="AJ10" i="3"/>
  <c r="AH10" i="3"/>
  <c r="AF10" i="3"/>
  <c r="AD10" i="3"/>
  <c r="AB10" i="3"/>
  <c r="Z10" i="3"/>
  <c r="X10" i="3"/>
  <c r="V10" i="3"/>
  <c r="T10" i="3"/>
  <c r="R10" i="3"/>
  <c r="P10" i="3"/>
  <c r="N10" i="3"/>
  <c r="L10" i="3"/>
  <c r="J10" i="3"/>
  <c r="AL8" i="3"/>
  <c r="AJ8" i="3"/>
  <c r="AH8" i="3"/>
  <c r="AF8" i="3"/>
  <c r="AD8" i="3"/>
  <c r="AB8" i="3"/>
  <c r="Z8" i="3"/>
  <c r="X8" i="3"/>
  <c r="V8" i="3"/>
  <c r="T8" i="3"/>
  <c r="R8" i="3"/>
  <c r="P8" i="3"/>
  <c r="N8" i="3"/>
  <c r="L8" i="3"/>
  <c r="J8" i="3"/>
  <c r="AL6" i="3"/>
  <c r="AF6" i="3"/>
  <c r="Z6" i="3"/>
  <c r="T6" i="3"/>
  <c r="N6" i="3"/>
  <c r="AM27" i="4"/>
  <c r="N47" i="4"/>
  <c r="AJ7" i="4"/>
  <c r="W27" i="4"/>
  <c r="T15" i="2"/>
  <c r="Q15" i="2"/>
  <c r="T14" i="2"/>
  <c r="Q14" i="2"/>
  <c r="T13" i="2"/>
  <c r="Q13" i="2"/>
  <c r="T12" i="2"/>
  <c r="Q12" i="2"/>
  <c r="T11" i="2"/>
  <c r="Q11" i="2"/>
  <c r="AB12" i="2" s="1"/>
  <c r="AA12" i="2" s="1"/>
  <c r="T10" i="2"/>
  <c r="Q10" i="2"/>
  <c r="H10" i="2"/>
  <c r="B223" i="6"/>
  <c r="B222" i="6"/>
  <c r="B221" i="6"/>
  <c r="H210" i="6"/>
  <c r="X13" i="2" l="1"/>
  <c r="Y13" i="2" s="1"/>
  <c r="X14" i="2"/>
  <c r="Y14" i="2" s="1"/>
  <c r="AB15" i="2"/>
  <c r="AA15" i="2" s="1"/>
  <c r="AB11" i="2"/>
  <c r="AA11" i="2" s="1"/>
  <c r="AC16" i="4" s="1"/>
  <c r="AB13" i="2"/>
  <c r="AA13" i="2" s="1"/>
  <c r="M26" i="4" s="1"/>
  <c r="X12" i="2"/>
  <c r="Y12" i="2" s="1"/>
  <c r="L6" i="4" s="1"/>
  <c r="X15" i="2"/>
  <c r="Y15" i="2" s="1"/>
  <c r="AB14" i="2"/>
  <c r="AA14" i="2" s="1"/>
  <c r="X11" i="2"/>
  <c r="Y11" i="2" s="1"/>
  <c r="Q26" i="4" s="1"/>
  <c r="K10" i="2"/>
  <c r="L10" i="2" s="1"/>
  <c r="M10" i="2" s="1"/>
  <c r="AB10" i="2" s="1"/>
  <c r="AA10" i="2" s="1"/>
  <c r="AJ30" i="3"/>
  <c r="AK47" i="4"/>
  <c r="M47" i="4"/>
  <c r="Y37" i="4"/>
  <c r="AK27" i="4"/>
  <c r="M27" i="4"/>
  <c r="Y17" i="4"/>
  <c r="AK7" i="4"/>
  <c r="M7" i="4"/>
  <c r="S47" i="4"/>
  <c r="AE37" i="4"/>
  <c r="S27" i="4"/>
  <c r="AE17" i="4"/>
  <c r="S7" i="4"/>
  <c r="Y47" i="4"/>
  <c r="M37" i="4"/>
  <c r="Y7" i="4"/>
  <c r="AK37" i="4"/>
  <c r="Y27" i="4"/>
  <c r="AK17" i="4"/>
  <c r="M17" i="4"/>
  <c r="AE47" i="4"/>
  <c r="W7" i="4"/>
  <c r="AI17" i="4"/>
  <c r="K37" i="4"/>
  <c r="R46" i="4"/>
  <c r="X46" i="4"/>
  <c r="AL27" i="4"/>
  <c r="U47" i="4"/>
  <c r="AG37" i="4"/>
  <c r="U27" i="4"/>
  <c r="AG17" i="4"/>
  <c r="U7" i="4"/>
  <c r="AA47" i="4"/>
  <c r="AM37" i="4"/>
  <c r="O37" i="4"/>
  <c r="AA27" i="4"/>
  <c r="AM17" i="4"/>
  <c r="O17" i="4"/>
  <c r="AA7" i="4"/>
  <c r="AG47" i="4"/>
  <c r="AG27" i="4"/>
  <c r="U17" i="4"/>
  <c r="AG7" i="4"/>
  <c r="U37" i="4"/>
  <c r="AM47" i="4"/>
  <c r="O47" i="4"/>
  <c r="M6" i="4"/>
  <c r="N27" i="4"/>
  <c r="R37" i="4"/>
  <c r="L7" i="4"/>
  <c r="AE7" i="4"/>
  <c r="X16" i="4"/>
  <c r="R17" i="4"/>
  <c r="Z37" i="4"/>
  <c r="AD7" i="4"/>
  <c r="AA37" i="4"/>
  <c r="AJ47" i="4"/>
  <c r="L47" i="4"/>
  <c r="X37" i="4"/>
  <c r="AJ27" i="4"/>
  <c r="L27" i="4"/>
  <c r="X17" i="4"/>
  <c r="R47" i="4"/>
  <c r="AD37" i="4"/>
  <c r="R27" i="4"/>
  <c r="AD17" i="4"/>
  <c r="R7" i="4"/>
  <c r="X47" i="4"/>
  <c r="AJ37" i="4"/>
  <c r="L37" i="4"/>
  <c r="X27" i="4"/>
  <c r="AJ17" i="4"/>
  <c r="L17" i="4"/>
  <c r="X7" i="4"/>
  <c r="I10" i="2"/>
  <c r="X10" i="2" s="1"/>
  <c r="AC11" i="2"/>
  <c r="T47" i="4"/>
  <c r="AF37" i="4"/>
  <c r="T27" i="4"/>
  <c r="AF17" i="4"/>
  <c r="Z47" i="4"/>
  <c r="AL37" i="4"/>
  <c r="N37" i="4"/>
  <c r="Z27" i="4"/>
  <c r="AL17" i="4"/>
  <c r="N17" i="4"/>
  <c r="Z7" i="4"/>
  <c r="AF47" i="4"/>
  <c r="T37" i="4"/>
  <c r="AF27" i="4"/>
  <c r="T17" i="4"/>
  <c r="AF7" i="4"/>
  <c r="N7" i="4"/>
  <c r="S17" i="4"/>
  <c r="O7" i="4"/>
  <c r="AL7" i="4"/>
  <c r="Z17" i="4"/>
  <c r="AD27" i="4"/>
  <c r="AD47" i="4"/>
  <c r="AC47" i="4"/>
  <c r="Q37" i="4"/>
  <c r="AC27" i="4"/>
  <c r="Q17" i="4"/>
  <c r="AC7" i="4"/>
  <c r="AI47" i="4"/>
  <c r="K47" i="4"/>
  <c r="W37" i="4"/>
  <c r="AI27" i="4"/>
  <c r="K27" i="4"/>
  <c r="W17" i="4"/>
  <c r="AI7" i="4"/>
  <c r="K7" i="4"/>
  <c r="Q27" i="4"/>
  <c r="Q47" i="4"/>
  <c r="AC37" i="4"/>
  <c r="AC17" i="4"/>
  <c r="Q7" i="4"/>
  <c r="W47" i="4"/>
  <c r="S6" i="4"/>
  <c r="Y26" i="4"/>
  <c r="AK16" i="4"/>
  <c r="T7" i="4"/>
  <c r="AM7" i="4"/>
  <c r="AA17" i="4"/>
  <c r="AE27" i="4"/>
  <c r="AI37" i="4"/>
  <c r="AL47" i="4"/>
  <c r="AD16" i="4" l="1"/>
  <c r="AD6" i="4"/>
  <c r="L26" i="4"/>
  <c r="AD26" i="4"/>
  <c r="R36" i="4"/>
  <c r="R16" i="4"/>
  <c r="AJ36" i="4"/>
  <c r="W46" i="4"/>
  <c r="S26" i="4"/>
  <c r="AE36" i="4"/>
  <c r="S46" i="4"/>
  <c r="AC12" i="2"/>
  <c r="L16" i="4"/>
  <c r="AE6" i="4"/>
  <c r="X26" i="4"/>
  <c r="AI36" i="4"/>
  <c r="AK46" i="4"/>
  <c r="AJ46" i="4"/>
  <c r="Z11" i="2"/>
  <c r="AJ16" i="4"/>
  <c r="AE46" i="4"/>
  <c r="X36" i="4"/>
  <c r="AJ26" i="4"/>
  <c r="L36" i="4"/>
  <c r="AC36" i="4"/>
  <c r="Y36" i="4"/>
  <c r="T36" i="4"/>
  <c r="S16" i="4"/>
  <c r="M36" i="4"/>
  <c r="Y16" i="4"/>
  <c r="AE26" i="4"/>
  <c r="AK6" i="4"/>
  <c r="AK36" i="4"/>
  <c r="AF16" i="4"/>
  <c r="S36" i="4"/>
  <c r="Y46" i="4"/>
  <c r="Z16" i="4"/>
  <c r="AK26" i="4"/>
  <c r="AC13" i="2"/>
  <c r="AF46" i="4"/>
  <c r="Y6" i="4"/>
  <c r="AE16" i="4"/>
  <c r="AF36" i="4"/>
  <c r="Z13" i="2"/>
  <c r="M46" i="4"/>
  <c r="M16" i="4"/>
  <c r="N16" i="4"/>
  <c r="O16" i="4"/>
  <c r="Z46" i="4"/>
  <c r="T46" i="4"/>
  <c r="AL36" i="4"/>
  <c r="N26" i="4"/>
  <c r="Z26" i="4"/>
  <c r="T6" i="4"/>
  <c r="AL26" i="4"/>
  <c r="AA6" i="4"/>
  <c r="T16" i="4"/>
  <c r="AM16" i="4"/>
  <c r="AL16" i="4"/>
  <c r="Z15" i="2"/>
  <c r="Z36" i="4"/>
  <c r="AC14" i="2"/>
  <c r="Z14" i="2"/>
  <c r="AA16" i="4"/>
  <c r="AF6" i="4"/>
  <c r="O26" i="4"/>
  <c r="AG36" i="4"/>
  <c r="N6" i="4"/>
  <c r="AF26" i="4"/>
  <c r="AL6" i="4"/>
  <c r="AG46" i="4"/>
  <c r="O6" i="4"/>
  <c r="O46" i="4"/>
  <c r="AM46" i="4"/>
  <c r="AG6" i="4"/>
  <c r="U6" i="4"/>
  <c r="AM26" i="4"/>
  <c r="U26" i="4"/>
  <c r="K26" i="4"/>
  <c r="AA26" i="4"/>
  <c r="AG16" i="4"/>
  <c r="U46" i="4"/>
  <c r="U16" i="4"/>
  <c r="AC26" i="4"/>
  <c r="AA36" i="4"/>
  <c r="AG26" i="4"/>
  <c r="AM36" i="4"/>
  <c r="N46" i="4"/>
  <c r="N36" i="4"/>
  <c r="Q16" i="4"/>
  <c r="L46" i="4"/>
  <c r="AD46" i="4"/>
  <c r="R26" i="4"/>
  <c r="T26" i="4"/>
  <c r="O36" i="4"/>
  <c r="Q46" i="4"/>
  <c r="AM6" i="4"/>
  <c r="U36" i="4"/>
  <c r="AA46" i="4"/>
  <c r="Z6" i="4"/>
  <c r="AL46" i="4"/>
  <c r="AJ6" i="4"/>
  <c r="X6" i="4"/>
  <c r="AD36" i="4"/>
  <c r="Z12" i="2"/>
  <c r="R6" i="4"/>
  <c r="K6" i="4"/>
  <c r="AC15" i="2"/>
  <c r="AI6" i="4"/>
  <c r="W16" i="4"/>
  <c r="AC6" i="4"/>
  <c r="AI16" i="4"/>
  <c r="AI26" i="4"/>
  <c r="W26" i="4"/>
  <c r="K46" i="4"/>
  <c r="K36" i="4"/>
  <c r="W36" i="4"/>
  <c r="W6" i="4"/>
  <c r="AI46" i="4"/>
  <c r="K16" i="4"/>
  <c r="Q36" i="4"/>
  <c r="AC46" i="4"/>
  <c r="Q6" i="4"/>
  <c r="AB30" i="3"/>
  <c r="AD22" i="3"/>
  <c r="L30" i="3"/>
  <c r="AD30" i="3"/>
  <c r="AD38" i="3"/>
  <c r="AB38" i="3"/>
  <c r="J30" i="3"/>
  <c r="J6" i="3"/>
  <c r="AH22" i="3"/>
  <c r="L38" i="3"/>
  <c r="J22" i="3"/>
  <c r="L6" i="3"/>
  <c r="AJ6" i="3"/>
  <c r="AH30" i="3"/>
  <c r="P22" i="3"/>
  <c r="AJ14" i="3"/>
  <c r="X38" i="3"/>
  <c r="V30" i="3"/>
  <c r="X30" i="3"/>
  <c r="P30" i="3"/>
  <c r="J38" i="3"/>
  <c r="P38" i="3"/>
  <c r="P14" i="3"/>
  <c r="AH6" i="3"/>
  <c r="V22" i="3"/>
  <c r="AJ22" i="3"/>
  <c r="J14" i="3"/>
  <c r="P6" i="3"/>
  <c r="X14" i="3"/>
  <c r="AD14" i="3"/>
  <c r="V38" i="3"/>
  <c r="AB6" i="3"/>
  <c r="N10" i="2"/>
  <c r="V14" i="3"/>
  <c r="AD6" i="3"/>
  <c r="AH14" i="3"/>
  <c r="L14" i="3"/>
  <c r="AH38" i="3"/>
  <c r="V6" i="3"/>
  <c r="R6" i="3"/>
  <c r="AB22" i="3"/>
  <c r="AB14" i="3"/>
  <c r="R38" i="3"/>
  <c r="L22" i="3"/>
  <c r="X22" i="3"/>
  <c r="R14" i="3"/>
  <c r="R30" i="3"/>
  <c r="AJ38" i="3"/>
  <c r="R22" i="3"/>
  <c r="X6" i="3"/>
  <c r="Y10" i="2"/>
  <c r="Z10" i="2"/>
  <c r="AH46" i="4" l="1"/>
  <c r="J46" i="4"/>
  <c r="V36" i="4"/>
  <c r="AH26" i="4"/>
  <c r="J26" i="4"/>
  <c r="P46" i="4"/>
  <c r="AB36" i="4"/>
  <c r="P26" i="4"/>
  <c r="AB16" i="4"/>
  <c r="P6" i="4"/>
  <c r="V46" i="4"/>
  <c r="AH36" i="4"/>
  <c r="J36" i="4"/>
  <c r="V26" i="4"/>
  <c r="AH16" i="4"/>
  <c r="J16" i="4"/>
  <c r="V6" i="4"/>
  <c r="AB6" i="4"/>
  <c r="AC10" i="2"/>
  <c r="AB26" i="4"/>
  <c r="V16" i="4"/>
  <c r="AB46" i="4"/>
  <c r="P36" i="4"/>
  <c r="J6" i="4"/>
  <c r="P16" i="4"/>
  <c r="AH6" i="4"/>
  <c r="AB47" i="4"/>
  <c r="P37" i="4"/>
  <c r="AB27" i="4"/>
  <c r="P17" i="4"/>
  <c r="AH47" i="4"/>
  <c r="J47" i="4"/>
  <c r="V37" i="4"/>
  <c r="AH27" i="4"/>
  <c r="J27" i="4"/>
  <c r="V17" i="4"/>
  <c r="AH7" i="4"/>
  <c r="J7" i="4"/>
  <c r="P47" i="4"/>
  <c r="AB37" i="4"/>
  <c r="P27" i="4"/>
  <c r="AB17" i="4"/>
  <c r="P7" i="4"/>
  <c r="AH37" i="4"/>
  <c r="V47" i="4"/>
  <c r="V27" i="4"/>
  <c r="J17" i="4"/>
  <c r="AB7" i="4"/>
  <c r="AH17" i="4"/>
  <c r="J37" i="4"/>
  <c r="V7" i="4"/>
</calcChain>
</file>

<file path=xl/sharedStrings.xml><?xml version="1.0" encoding="utf-8"?>
<sst xmlns="http://schemas.openxmlformats.org/spreadsheetml/2006/main" count="339" uniqueCount="238">
  <si>
    <t>Matriz Mapa de Riesgos</t>
  </si>
  <si>
    <r>
      <rPr>
        <sz val="10"/>
        <color theme="1"/>
        <rFont val="Arial Narrow"/>
        <family val="2"/>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family val="2"/>
      </rPr>
      <t>Guía para la Administración del Riesgo y el diseño de controles V5</t>
    </r>
    <r>
      <rPr>
        <sz val="10"/>
        <color theme="1"/>
        <rFont val="Arial Narrow"/>
        <family val="2"/>
      </rPr>
      <t>. El formato cuenta con celdas parametrizadas y permite contar con los respectivos mapas de calor para riesgo inherente y riesgo residual.</t>
    </r>
  </si>
  <si>
    <t>Orientaciones Generales</t>
  </si>
  <si>
    <r>
      <rPr>
        <sz val="11"/>
        <color theme="1"/>
        <rFont val="Arial Narrow"/>
        <family val="2"/>
      </rPr>
      <t xml:space="preserve">Antes de iniciar con el diligenciamiento de la información en la matriz, se requiere haber avanzado en el análisis del </t>
    </r>
    <r>
      <rPr>
        <b/>
        <sz val="11"/>
        <color theme="1"/>
        <rFont val="Arial Narrow"/>
        <family val="2"/>
      </rPr>
      <t>proceso, su objetivo, alcance, actividades clave</t>
    </r>
    <r>
      <rPr>
        <sz val="11"/>
        <color theme="1"/>
        <rFont val="Arial Narrow"/>
        <family val="2"/>
      </rPr>
      <t xml:space="preserve">, considere los lineamientos establecidos en el </t>
    </r>
    <r>
      <rPr>
        <b/>
        <sz val="11"/>
        <color rgb="FFE36C09"/>
        <rFont val="Arial Narrow"/>
        <family val="2"/>
      </rPr>
      <t>Paso 2: identificación del riesgo</t>
    </r>
    <r>
      <rPr>
        <sz val="11"/>
        <color theme="1"/>
        <rFont val="Arial Narrow"/>
        <family val="2"/>
      </rPr>
      <t xml:space="preserve">, donde se explica ampliamente las bases para adelanter este análisis.
Así mismo, considere en el </t>
    </r>
    <r>
      <rPr>
        <b/>
        <sz val="11"/>
        <color rgb="FFE36C09"/>
        <rFont val="Arial Narrow"/>
        <family val="2"/>
      </rPr>
      <t>Paso 3: valoración del riesgo</t>
    </r>
    <r>
      <rPr>
        <sz val="11"/>
        <color theme="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family val="2"/>
      </rPr>
      <t>NOTA:</t>
    </r>
    <r>
      <rPr>
        <sz val="11"/>
        <color theme="1"/>
        <rFont val="Arial Narrow"/>
        <family val="2"/>
      </rPr>
      <t xml:space="preserve"> Si lo considera pertinente, es posible agregar hojas de trabajo adicionales al presente formato que permitan incluir la traza de estos análisis.</t>
    </r>
  </si>
  <si>
    <r>
      <rPr>
        <sz val="10"/>
        <color theme="1"/>
        <rFont val="Arial Narrow"/>
        <family val="2"/>
      </rPr>
      <t xml:space="preserve">El archivo contiene las siguientes hojas:
-   </t>
    </r>
    <r>
      <rPr>
        <b/>
        <sz val="11"/>
        <color theme="1"/>
        <rFont val="Arial Narrow"/>
        <family val="2"/>
      </rPr>
      <t>Hoja 1 Instructivo</t>
    </r>
    <r>
      <rPr>
        <sz val="10"/>
        <color theme="1"/>
        <rFont val="Arial Narrow"/>
        <family val="2"/>
      </rPr>
      <t xml:space="preserve">
 -  </t>
    </r>
    <r>
      <rPr>
        <b/>
        <sz val="11"/>
        <color theme="1"/>
        <rFont val="Arial Narrow"/>
        <family val="2"/>
      </rPr>
      <t xml:space="preserve">Hoja 2 Mapa Final: </t>
    </r>
    <r>
      <rPr>
        <sz val="10"/>
        <color theme="1"/>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</si>
  <si>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</si>
  <si>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</si>
  <si>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</si>
  <si>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</si>
  <si>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</si>
  <si>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</si>
  <si>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</si>
  <si>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</si>
  <si>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</si>
  <si>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</si>
  <si>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</si>
  <si>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</si>
  <si>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</si>
  <si>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</si>
  <si>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</si>
  <si>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</si>
  <si>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</si>
  <si>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family val="2"/>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</si>
  <si>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</si>
  <si>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</si>
  <si>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</si>
  <si>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</si>
  <si>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</si>
  <si>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</si>
  <si>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</si>
  <si>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</si>
  <si>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</si>
  <si>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family val="2"/>
      </rPr>
      <t xml:space="preserve">Recuerde que el control se define como la medida que permite reducir o mitigar un riesgo. Defina el control (es) que atacan la causa raíz del riesgo, considere la estructura explicada en la guía: </t>
    </r>
    <r>
      <rPr>
        <b/>
        <sz val="9"/>
        <color rgb="FFE36C09"/>
        <rFont val="Arial Narrow"/>
        <family val="2"/>
      </rPr>
      <t>Responsable de ejecutar el control + Acción + Complemento</t>
    </r>
  </si>
  <si>
    <t>Afectación</t>
  </si>
  <si>
    <t>Esta casilla no se diligencia, depende de la selección en la columna R.</t>
  </si>
  <si>
    <r>
      <rPr>
        <b/>
        <sz val="9"/>
        <color theme="1"/>
        <rFont val="Arial Narrow"/>
        <family val="2"/>
      </rPr>
      <t xml:space="preserve">ATRIBUTOS EFICIENCIA
</t>
    </r>
    <r>
      <rPr>
        <sz val="9"/>
        <color theme="1"/>
        <rFont val="Arial Narrow"/>
        <family val="2"/>
      </rPr>
      <t>Tipo</t>
    </r>
  </si>
  <si>
    <t>Utilice la lista de despligue que se encuentra parametrizada, le aparecerán las opciones: i)Preventivo, ii)Detectivo, iii)Correctivo.</t>
  </si>
  <si>
    <r>
      <rPr>
        <b/>
        <sz val="9"/>
        <color theme="1"/>
        <rFont val="Arial Narrow"/>
        <family val="2"/>
      </rPr>
      <t xml:space="preserve">ATRIBUTOS EFICIENCIA
</t>
    </r>
    <r>
      <rPr>
        <sz val="9"/>
        <color theme="1"/>
        <rFont val="Arial Narrow"/>
        <family val="2"/>
      </rPr>
      <t>Implementación</t>
    </r>
  </si>
  <si>
    <t>Utilice la lista de despligue que se encuentra parametrizada, le aparecerán las opciones: i)Automático, ii)Manual.</t>
  </si>
  <si>
    <r>
      <rPr>
        <b/>
        <sz val="9"/>
        <color theme="1"/>
        <rFont val="Arial Narrow"/>
        <family val="2"/>
      </rPr>
      <t xml:space="preserve">ATRIBUTOS EFICIENCIA
</t>
    </r>
    <r>
      <rPr>
        <sz val="9"/>
        <color theme="1"/>
        <rFont val="Arial Narrow"/>
        <family val="2"/>
      </rPr>
      <t>Implementación</t>
    </r>
  </si>
  <si>
    <r>
      <rPr>
        <b/>
        <sz val="9"/>
        <color theme="1"/>
        <rFont val="Arial Narrow"/>
        <family val="2"/>
      </rPr>
      <t xml:space="preserve">ATRIBUTOS EFICIENCIA
</t>
    </r>
    <r>
      <rPr>
        <sz val="9"/>
        <color theme="1"/>
        <rFont val="Arial Narrow"/>
        <family val="2"/>
      </rPr>
      <t>Calificación</t>
    </r>
  </si>
  <si>
    <t xml:space="preserve">La matriz automáticamente hará el cálculo para el control analizado (Columna T) </t>
  </si>
  <si>
    <r>
      <rPr>
        <b/>
        <sz val="9"/>
        <color theme="1"/>
        <rFont val="Arial Narrow"/>
        <family val="2"/>
      </rPr>
      <t xml:space="preserve">ATRIBUTOS INFORMATIVOS
</t>
    </r>
    <r>
      <rPr>
        <sz val="9"/>
        <color theme="1"/>
        <rFont val="Arial Narrow"/>
        <family val="2"/>
      </rPr>
      <t>Documentación</t>
    </r>
  </si>
  <si>
    <t>Utilice la lista de despligue que se encuentra parametrizada, le aparecerán las opciones: i)Documentado, ii)Sin documentar.</t>
  </si>
  <si>
    <r>
      <rPr>
        <b/>
        <sz val="9"/>
        <color theme="1"/>
        <rFont val="Arial Narrow"/>
        <family val="2"/>
      </rPr>
      <t xml:space="preserve">ATRIBUTOS INFORMATIVOS
</t>
    </r>
    <r>
      <rPr>
        <sz val="9"/>
        <color theme="1"/>
        <rFont val="Arial Narrow"/>
        <family val="2"/>
      </rPr>
      <t>Frecuencia</t>
    </r>
  </si>
  <si>
    <t>Utilice la lista de despligue que se encuentra parametrizada, le aparecerán las opciones: i)Continua, ii)Aleatoria.</t>
  </si>
  <si>
    <r>
      <rPr>
        <b/>
        <sz val="9"/>
        <color theme="1"/>
        <rFont val="Arial Narrow"/>
        <family val="2"/>
      </rPr>
      <t xml:space="preserve">ATRIBUTOS INFORMATIVOS
</t>
    </r>
    <r>
      <rPr>
        <sz val="9"/>
        <color theme="1"/>
        <rFont val="Arial Narrow"/>
        <family val="2"/>
      </rPr>
      <t>Registro</t>
    </r>
  </si>
  <si>
    <t>Utilice la lista de despligue que se encuentra parametrizada, le aparecerán las opciones: i)Con Registro, ii) Sin Registro.</t>
  </si>
  <si>
    <t>Evaluación del Nivel de Riesgo - Nivel de Riesgo Residual</t>
  </si>
  <si>
    <r>
      <rPr>
        <sz val="9"/>
        <color theme="1"/>
        <rFont val="Arial Narrow"/>
        <family val="2"/>
      </rPr>
      <t>La matriz automáticamente hará el cálculo, acorde con el control o controles definidos con sus atributos analizados, lo que permitirá establecer el</t>
    </r>
    <r>
      <rPr>
        <b/>
        <sz val="9"/>
        <color rgb="FFE36C09"/>
        <rFont val="Arial Narrow"/>
        <family val="2"/>
      </rPr>
      <t xml:space="preserve"> nivel de riesgo inherente</t>
    </r>
    <r>
      <rPr>
        <sz val="9"/>
        <color theme="1"/>
        <rFont val="Arial Narrow"/>
        <family val="2"/>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</si>
  <si>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</si>
  <si>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</si>
  <si>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family val="2"/>
      </rPr>
      <t xml:space="preserve">Plan de Acción
</t>
    </r>
    <r>
      <rPr>
        <sz val="9"/>
        <color theme="1"/>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</si>
  <si>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</si>
  <si>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</si>
  <si>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</si>
  <si>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family val="2"/>
      </rPr>
      <t xml:space="preserve"> -</t>
    </r>
    <r>
      <rPr>
        <sz val="11"/>
        <color theme="1"/>
        <rFont val="Arial Narrow"/>
        <family val="2"/>
      </rPr>
      <t xml:space="preserve"> </t>
    </r>
    <r>
      <rPr>
        <b/>
        <sz val="11"/>
        <color theme="1"/>
        <rFont val="Arial Narrow"/>
        <family val="2"/>
      </rPr>
      <t xml:space="preserve"> Hoja 3 Matriz de Calor Inherente: </t>
    </r>
    <r>
      <rPr>
        <sz val="11"/>
        <color theme="1"/>
        <rFont val="Arial Narrow"/>
        <family val="2"/>
      </rPr>
      <t xml:space="preserve"> 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</si>
  <si>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4 Matriz de Calor Residual: </t>
    </r>
    <r>
      <rPr>
        <sz val="11"/>
        <color theme="1"/>
        <rFont val="Arial Narrow"/>
        <family val="2"/>
      </rPr>
      <t>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</si>
  <si>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5 Tabla de probabilidad: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</si>
  <si>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6 Tabla de Impacto: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</si>
  <si>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7 Tabla de Valoración de Controles: </t>
    </r>
    <r>
      <rPr>
        <sz val="11"/>
        <color theme="1"/>
        <rFont val="Arial Narrow"/>
        <family val="2"/>
      </rPr>
      <t>Tabla referente para todos los cálculos (no se diligencia)</t>
    </r>
  </si>
  <si>
    <t>PROCESO DIRECCIONAMIENTO ESTRATÉGICO</t>
  </si>
  <si>
    <r>
      <rPr>
        <b/>
        <sz val="10"/>
        <color theme="1"/>
        <rFont val="Arial"/>
        <family val="2"/>
      </rPr>
      <t xml:space="preserve">CÓDIGO: </t>
    </r>
    <r>
      <rPr>
        <sz val="10"/>
        <color theme="1"/>
        <rFont val="Arial"/>
        <family val="2"/>
      </rPr>
      <t>DIE-FO-022</t>
    </r>
  </si>
  <si>
    <t>MATRIZ DE RIESGOS DE PROCESO</t>
  </si>
  <si>
    <r>
      <rPr>
        <b/>
        <sz val="10"/>
        <color theme="1"/>
        <rFont val="Arial"/>
        <family val="2"/>
      </rPr>
      <t xml:space="preserve">VERSIÓN: </t>
    </r>
    <r>
      <rPr>
        <sz val="10"/>
        <color theme="1"/>
        <rFont val="Arial"/>
        <family val="2"/>
      </rPr>
      <t>01</t>
    </r>
  </si>
  <si>
    <t>Proceso:</t>
  </si>
  <si>
    <t>GESTIÓN TRANSPORTE METROPOLITANO</t>
  </si>
  <si>
    <t>Objetivo:</t>
  </si>
  <si>
    <t xml:space="preserve">Verificar la presunta comisión de infracciones a las normas de Transporte, garantizando a los sujetos procesales el debido proceso y adoptando la decisión que en derecho corresponda. </t>
  </si>
  <si>
    <t>Alcance:</t>
  </si>
  <si>
    <t>Aplicable a los sujetos sancionables establecidos por el artículo 9 de la ley 105 de 1993.</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</si>
  <si>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</si>
  <si>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</si>
  <si>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</si>
  <si>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</si>
  <si>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</si>
  <si>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</si>
  <si>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</si>
  <si>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</si>
  <si>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</si>
  <si>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</si>
  <si>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</si>
  <si>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</si>
  <si>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</si>
  <si>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</si>
  <si>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</si>
  <si>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</si>
  <si>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</si>
  <si>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</si>
  <si>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SEGUIMIENTO</t>
  </si>
  <si>
    <t>Responsable</t>
  </si>
  <si>
    <t>Fecha Implementación</t>
  </si>
  <si>
    <t>Fecha Seguimiento</t>
  </si>
  <si>
    <t>Avance PA</t>
  </si>
  <si>
    <t>Tipo</t>
  </si>
  <si>
    <t>Implementación</t>
  </si>
  <si>
    <t>Calificación</t>
  </si>
  <si>
    <t>Documentación</t>
  </si>
  <si>
    <t>Frecuencia</t>
  </si>
  <si>
    <t>Evidencia</t>
  </si>
  <si>
    <t>Económico y Reputacional</t>
  </si>
  <si>
    <t>Ejecucion y Administracion de procesos</t>
  </si>
  <si>
    <t xml:space="preserve">     El riesgo afecta la imagen de la entidad con algunos usuarios de relevancia frente al logro de los objetivos</t>
  </si>
  <si>
    <t>Revisar los actuales  procedimientos de la subdirección de transporte</t>
  </si>
  <si>
    <t>Detectivo</t>
  </si>
  <si>
    <t>Automático</t>
  </si>
  <si>
    <t>Documentado</t>
  </si>
  <si>
    <t>Continua</t>
  </si>
  <si>
    <t>Con Registro</t>
  </si>
  <si>
    <t>Reducir (compartir)</t>
  </si>
  <si>
    <t>PERMANENTE</t>
  </si>
  <si>
    <t>SUBDIRECCIÓN DE TRANSPORTE METROPOLITANO</t>
  </si>
  <si>
    <t>En curso</t>
  </si>
  <si>
    <t>Preventivo</t>
  </si>
  <si>
    <t>Manual</t>
  </si>
  <si>
    <t>Aleatoria</t>
  </si>
  <si>
    <t>Reducir (mitigar)</t>
  </si>
  <si>
    <r>
      <rPr>
        <b/>
        <sz val="11"/>
        <color rgb="FFE36C09"/>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</si>
  <si>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</si>
  <si>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</si>
  <si>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</si>
  <si>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</si>
  <si>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</si>
  <si>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</si>
  <si>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</si>
  <si>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</si>
  <si>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</si>
  <si>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</si>
  <si>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</si>
  <si>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</si>
  <si>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</si>
  <si>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</si>
  <si>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</si>
  <si>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</si>
  <si>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</si>
  <si>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</si>
  <si>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</si>
  <si>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</si>
  <si>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</si>
  <si>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</si>
  <si>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</si>
  <si>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</si>
  <si>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</si>
  <si>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</si>
  <si>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</si>
  <si>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</si>
  <si>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</si>
  <si>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</si>
  <si>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</si>
  <si>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</si>
  <si>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</si>
  <si>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</si>
  <si>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</si>
  <si>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</si>
  <si>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</si>
  <si>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</si>
  <si>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</si>
  <si>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</si>
  <si>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</si>
  <si>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</si>
  <si>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</si>
  <si>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</si>
  <si>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</si>
  <si>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</si>
  <si>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</si>
  <si>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</si>
  <si>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</si>
  <si>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</si>
  <si>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</si>
  <si>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</si>
  <si>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</si>
  <si>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</si>
  <si>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</si>
  <si>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</si>
  <si>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</si>
  <si>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</si>
  <si>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</si>
  <si>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</si>
  <si>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</si>
  <si>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</si>
  <si>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</si>
  <si>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</si>
  <si>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</si>
  <si>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</si>
  <si>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</si>
  <si>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</si>
  <si>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</si>
  <si>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</si>
  <si>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</si>
  <si>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</si>
  <si>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</si>
  <si>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</si>
  <si>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</si>
  <si>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</si>
  <si>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</si>
  <si>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</si>
  <si>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</si>
  <si>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</si>
  <si>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family val="2"/>
      </rPr>
      <t>*</t>
    </r>
    <r>
      <rPr>
        <b/>
        <sz val="12"/>
        <color rgb="FF000000"/>
        <rFont val="Arial Narrow"/>
        <family val="2"/>
      </rPr>
      <t>Atributos de</t>
    </r>
    <r>
      <rPr>
        <b/>
        <sz val="12"/>
        <color rgb="FFE36C09"/>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</si>
  <si>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</si>
  <si>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</si>
  <si>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</si>
  <si>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</si>
  <si>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</si>
  <si>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</si>
  <si>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</si>
  <si>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</si>
  <si>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</si>
  <si>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rgb="FFE36C09"/>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</si>
  <si>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</si>
  <si>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</si>
  <si>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</si>
  <si>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</si>
  <si>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Plan de accion (solo para la opción reducir)</t>
  </si>
  <si>
    <t>Finalizado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</si>
  <si>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</si>
  <si>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</si>
  <si>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</si>
  <si>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</si>
  <si>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</si>
  <si>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</si>
  <si>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</si>
  <si>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</si>
  <si>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</si>
  <si>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</si>
  <si>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Procedimeintos Desactualizados</t>
  </si>
  <si>
    <t>Falta de talento humano capacitado para la adecuada formulacion de los procedimientos</t>
  </si>
  <si>
    <t>Posibilidad de riesgo economico y reputacional por la aplicación de procedimientos inadecuados que no encuentran  actualizados</t>
  </si>
  <si>
    <t xml:space="preserve">Revision y actiulización de los procedimientos  establecidos en la subdirección de transporte acordes a la normatividad legal vigente </t>
  </si>
  <si>
    <t>30/03/2024
30/06/2024
30/09/2024
30/12/2024</t>
  </si>
  <si>
    <t>Se reviso y actualizo el procedimiento sancionatorio, y fue adotado por calidad.</t>
  </si>
  <si>
    <t>SEGUIMIENTO PRIMER CUATRIMESTRE 2024 
- OFICINA DE CONTROL INTERNO</t>
  </si>
  <si>
    <t xml:space="preserve">% CUMPLIMIENTO </t>
  </si>
  <si>
    <t>EVIDENCIA</t>
  </si>
  <si>
    <t xml:space="preserve">SEGUIMIENTO </t>
  </si>
  <si>
    <t xml:space="preserve">% AVANCE  </t>
  </si>
  <si>
    <t>No se reportó evidencia que de alcance al plan</t>
  </si>
  <si>
    <t>Se reporta como evidencia un documento de procedimiento sancionatorio, no obstante, lo primero, el procedimiento fue actualizado en 2023; lo segundo, la causa raiz señala la falta de talento humano para la formulación de procedimientos, no así, la falta de actualizaciación de los procedimientos.  La falta de actualización es la consecuencia, la causa es la falta de personal.  El plan de acción es incoherente frente a la identificación del riesgo, dado que no se ataca la causa raiz establecida.
Por otra parte, para este despacho, resulta improbable, que la Subdirección de Transporte Metropolitano, teniendo un grado de complejidad elevado frente a su quehacer misional, solo cuente con un (1) riesgo.  Se requiere realizar un exámen menos superficial a la funciones y competencias de esta dependencia.
Fecha de implementación del plan incoherente, debe ser posterior a las fechas de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</si>
</sst>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59" x14ac:knownFonts="1">
    <font>
      <sz val="11"/>
      <color theme="1"/>
      <name val="Calibri"/>
      <scheme val="minor"/>
    </font>
    <font>
      <sz val="11"/>
      <color theme="1"/>
      <name val="Calibri"/>
      <family val="2"/>
    </font>
    <font>
      <b/>
      <sz val="14"/>
      <color theme="1"/>
      <name val="Arial Narrow"/>
      <family val="2"/>
    </font>
    <font>
      <sz val="11"/>
      <name val="Calibri"/>
      <family val="2"/>
    </font>
    <font>
      <sz val="10"/>
      <color theme="1"/>
      <name val="Arial Narrow"/>
      <family val="2"/>
    </font>
    <font>
      <b/>
      <u/>
      <sz val="11"/>
      <color theme="1"/>
      <name val="Arial Narrow"/>
      <family val="2"/>
    </font>
    <font>
      <sz val="11"/>
      <color theme="1"/>
      <name val="Arial Narrow"/>
      <family val="2"/>
    </font>
    <font>
      <b/>
      <u/>
      <sz val="11"/>
      <color theme="1"/>
      <name val="Arial Narrow"/>
      <family val="2"/>
    </font>
    <font>
      <b/>
      <sz val="11"/>
      <color theme="1"/>
      <name val="Arial Narrow"/>
      <family val="2"/>
    </font>
    <font>
      <b/>
      <sz val="10"/>
      <color theme="1"/>
      <name val="Arial Narrow"/>
      <family val="2"/>
    </font>
    <font>
      <b/>
      <sz val="9"/>
      <color theme="1"/>
      <name val="Arial Narrow"/>
      <family val="2"/>
    </font>
    <font>
      <sz val="9"/>
      <color theme="1"/>
      <name val="Arial Narrow"/>
      <family val="2"/>
    </font>
    <font>
      <b/>
      <sz val="10"/>
      <color theme="1"/>
      <name val="Arial"/>
      <family val="2"/>
    </font>
    <font>
      <b/>
      <sz val="12"/>
      <color theme="1"/>
      <name val="Arial"/>
      <family val="2"/>
    </font>
    <font>
      <b/>
      <sz val="11"/>
      <color theme="1"/>
      <name val="Arial"/>
      <family val="2"/>
    </font>
    <font>
      <b/>
      <sz val="18"/>
      <color theme="1"/>
      <name val="Arial Narrow"/>
      <family val="2"/>
    </font>
    <font>
      <sz val="14"/>
      <color theme="1"/>
      <name val="Arial Narrow"/>
      <family val="2"/>
    </font>
    <font>
      <b/>
      <sz val="22"/>
      <color theme="1"/>
      <name val="Arial Narrow"/>
      <family val="2"/>
    </font>
    <font>
      <b/>
      <sz val="40"/>
      <color rgb="FF000000"/>
      <name val="Calibri"/>
      <family val="2"/>
    </font>
    <font>
      <sz val="28"/>
      <color theme="1"/>
      <name val="Calibri"/>
      <family val="2"/>
    </font>
    <font>
      <b/>
      <sz val="28"/>
      <color rgb="FF000000"/>
      <name val="Calibri"/>
      <family val="2"/>
    </font>
    <font>
      <b/>
      <sz val="36"/>
      <color rgb="FF000000"/>
      <name val="Calibri"/>
      <family val="2"/>
    </font>
    <font>
      <sz val="16"/>
      <color theme="1"/>
      <name val="Calibri"/>
      <family val="2"/>
    </font>
    <font>
      <sz val="24"/>
      <color theme="1"/>
      <name val="Arial Narrow"/>
      <family val="2"/>
    </font>
    <font>
      <b/>
      <sz val="20"/>
      <color theme="1"/>
      <name val="Calibri"/>
      <family val="2"/>
    </font>
    <font>
      <b/>
      <sz val="12"/>
      <color rgb="FF000000"/>
      <name val="Calibri"/>
      <family val="2"/>
    </font>
    <font>
      <b/>
      <sz val="24"/>
      <color rgb="FF000000"/>
      <name val="Calibri"/>
      <family val="2"/>
    </font>
    <font>
      <b/>
      <sz val="18"/>
      <color rgb="FF000000"/>
      <name val="Calibri"/>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rgb="FF000000"/>
      <name val="Arial Narrow"/>
      <family val="2"/>
    </font>
    <font>
      <sz val="16"/>
      <color rgb="FFFF0000"/>
      <name val="Arial Narrow"/>
      <family val="2"/>
    </font>
    <font>
      <sz val="16"/>
      <color rgb="FFFF0000"/>
      <name val="Calibri"/>
      <family val="2"/>
    </font>
    <font>
      <sz val="11"/>
      <color theme="1"/>
      <name val="Calibri"/>
      <family val="2"/>
      <scheme val="minor"/>
    </font>
    <font>
      <sz val="11"/>
      <color rgb="FFFF0000"/>
      <name val="Calibri"/>
      <family val="2"/>
    </font>
    <font>
      <sz val="11"/>
      <color rgb="FF030303"/>
      <name val="Arial"/>
      <family val="2"/>
    </font>
    <font>
      <sz val="10"/>
      <color theme="1"/>
      <name val="Calibri"/>
      <family val="2"/>
    </font>
    <font>
      <b/>
      <sz val="14"/>
      <color rgb="FF000000"/>
      <name val="Arial Narrow"/>
      <family val="2"/>
    </font>
    <font>
      <sz val="12"/>
      <color theme="1"/>
      <name val="Calibri"/>
      <family val="2"/>
    </font>
    <font>
      <b/>
      <sz val="12"/>
      <color rgb="FF000000"/>
      <name val="Arial Narrow"/>
      <family val="2"/>
    </font>
    <font>
      <sz val="12"/>
      <color rgb="FF000000"/>
      <name val="Arial Narrow"/>
      <family val="2"/>
    </font>
    <font>
      <sz val="12"/>
      <color theme="1"/>
      <name val="Arial Narrow"/>
      <family val="2"/>
    </font>
    <font>
      <sz val="10"/>
      <color rgb="FF000000"/>
      <name val="Arial Narrow"/>
      <family val="2"/>
    </font>
    <font>
      <b/>
      <sz val="10"/>
      <color rgb="FFE36C09"/>
      <name val="Arial Narrow"/>
      <family val="2"/>
    </font>
    <font>
      <b/>
      <sz val="11"/>
      <color rgb="FFE36C09"/>
      <name val="Arial Narrow"/>
      <family val="2"/>
    </font>
    <font>
      <b/>
      <sz val="9"/>
      <color rgb="FFE36C09"/>
      <name val="Arial Narrow"/>
      <family val="2"/>
    </font>
    <font>
      <sz val="10"/>
      <color theme="1"/>
      <name val="Arial"/>
      <family val="2"/>
    </font>
    <font>
      <b/>
      <sz val="12"/>
      <color rgb="FFE36C09"/>
      <name val="Arial Narrow"/>
      <family val="2"/>
    </font>
    <font>
      <sz val="11"/>
      <color theme="1"/>
      <name val="Calibri"/>
      <scheme val="minor"/>
    </font>
    <font>
      <b/>
      <sz val="16"/>
      <color theme="1"/>
      <name val="Arial Narrow"/>
      <family val="2"/>
    </font>
    <font>
      <sz val="16"/>
      <name val="Calibri"/>
      <family val="2"/>
    </font>
  </fonts>
  <fills count="17">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FBD4B4"/>
        <bgColor rgb="FFFBD4B4"/>
      </patternFill>
    </fill>
    <fill>
      <patternFill patternType="solid">
        <fgColor rgb="FFFF0000"/>
        <bgColor rgb="FFFF0000"/>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FFFF00"/>
        <bgColor rgb="FFFFFF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DE9D9"/>
        <bgColor rgb="FFFDE9D9"/>
      </patternFill>
    </fill>
    <fill>
      <patternFill patternType="solid">
        <fgColor theme="0" tint="-4.9989318521683403E-2"/>
        <bgColor indexed="64"/>
      </patternFill>
    </fill>
  </fills>
  <borders count="128">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dotted">
        <color rgb="FFE36C09"/>
      </left>
      <right/>
      <top/>
      <bottom style="dotted">
        <color rgb="FFE36C09"/>
      </bottom>
      <diagonal/>
    </border>
    <border>
      <left/>
      <right/>
      <top/>
      <bottom style="dotted">
        <color rgb="FFE36C09"/>
      </bottom>
      <diagonal/>
    </border>
    <border>
      <left/>
      <right style="dotted">
        <color rgb="FFE36C09"/>
      </right>
      <top/>
      <bottom style="dotted">
        <color rgb="FFE36C09"/>
      </bottom>
      <diagonal/>
    </border>
    <border>
      <left style="dotted">
        <color rgb="FFE36C09"/>
      </left>
      <right style="dotted">
        <color rgb="FFE36C09"/>
      </right>
      <top style="dotted">
        <color rgb="FFE36C09"/>
      </top>
      <bottom/>
      <diagonal/>
    </border>
    <border>
      <left style="dotted">
        <color rgb="FFE36C09"/>
      </left>
      <right style="dotted">
        <color rgb="FFE36C09"/>
      </right>
      <top/>
      <bottom/>
      <diagonal/>
    </border>
    <border>
      <left style="dotted">
        <color rgb="FFE36C09"/>
      </left>
      <right/>
      <top/>
      <bottom/>
      <diagonal/>
    </border>
    <border>
      <left style="dotted">
        <color rgb="FFE36C09"/>
      </left>
      <right/>
      <top style="dotted">
        <color rgb="FFE36C09"/>
      </top>
      <bottom style="dotted">
        <color rgb="FFE36C09"/>
      </bottom>
      <diagonal/>
    </border>
    <border>
      <left/>
      <right/>
      <top style="dotted">
        <color rgb="FFE36C09"/>
      </top>
      <bottom style="dotted">
        <color rgb="FFE36C09"/>
      </bottom>
      <diagonal/>
    </border>
    <border>
      <left/>
      <right style="dotted">
        <color rgb="FFE36C09"/>
      </right>
      <top style="dotted">
        <color rgb="FFE36C09"/>
      </top>
      <bottom style="dotted">
        <color rgb="FFE36C09"/>
      </bottom>
      <diagonal/>
    </border>
    <border>
      <left style="dotted">
        <color rgb="FFE36C09"/>
      </left>
      <right style="dotted">
        <color rgb="FFE36C09"/>
      </right>
      <top/>
      <bottom style="dotted">
        <color rgb="FFE36C09"/>
      </bottom>
      <diagonal/>
    </border>
    <border>
      <left style="dotted">
        <color rgb="FFE36C09"/>
      </left>
      <right/>
      <top/>
      <bottom style="dotted">
        <color rgb="FFE36C09"/>
      </bottom>
      <diagonal/>
    </border>
    <border>
      <left style="dotted">
        <color rgb="FFE36C09"/>
      </left>
      <right style="dotted">
        <color rgb="FFE36C09"/>
      </right>
      <top style="dotted">
        <color rgb="FFE36C09"/>
      </top>
      <bottom style="dotted">
        <color rgb="FFE36C09"/>
      </bottom>
      <diagonal/>
    </border>
    <border>
      <left style="dotted">
        <color rgb="FFE36C09"/>
      </left>
      <right style="dotted">
        <color rgb="FFE36C09"/>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s>
  <cellStyleXfs count="2">
    <xf numFmtId="0" fontId="0" fillId="0" borderId="0"/>
    <xf numFmtId="9" fontId="56" fillId="0" borderId="0" applyFont="0" applyFill="0" applyBorder="0" applyAlignment="0" applyProtection="0"/>
  </cellStyleXfs>
  <cellXfs count="289">
    <xf numFmtId="0" fontId="0" fillId="0" borderId="0" xfId="0"/>
    <xf numFmtId="0" fontId="1" fillId="2" borderId="1"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7" fillId="2" borderId="19"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0" xfId="0" applyFont="1" applyFill="1" applyBorder="1" applyAlignment="1">
      <alignment horizontal="left" vertical="top" wrapText="1"/>
    </xf>
    <xf numFmtId="0" fontId="4" fillId="2" borderId="19" xfId="0" applyFont="1" applyFill="1" applyBorder="1"/>
    <xf numFmtId="0" fontId="4" fillId="2" borderId="1" xfId="0" applyFont="1" applyFill="1" applyBorder="1"/>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0" xfId="0" applyFont="1" applyFill="1" applyBorder="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4" fillId="2" borderId="40" xfId="0" applyFont="1" applyFill="1" applyBorder="1"/>
    <xf numFmtId="0" fontId="4" fillId="2" borderId="41" xfId="0" applyFont="1" applyFill="1" applyBorder="1"/>
    <xf numFmtId="0" fontId="4" fillId="2" borderId="42" xfId="0" applyFont="1" applyFill="1" applyBorder="1"/>
    <xf numFmtId="0" fontId="6" fillId="2" borderId="1" xfId="0" applyFont="1" applyFill="1" applyBorder="1"/>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xf>
    <xf numFmtId="0" fontId="6" fillId="0" borderId="0" xfId="0" applyFont="1"/>
    <xf numFmtId="0" fontId="8" fillId="4" borderId="62" xfId="0" applyFont="1" applyFill="1" applyBorder="1" applyAlignment="1">
      <alignment horizontal="center" vertical="center" textRotation="90"/>
    </xf>
    <xf numFmtId="0" fontId="8" fillId="2" borderId="1" xfId="0" applyFont="1" applyFill="1" applyBorder="1" applyAlignment="1">
      <alignment horizontal="center" vertical="center"/>
    </xf>
    <xf numFmtId="0" fontId="6" fillId="0" borderId="62" xfId="0" applyFont="1" applyBorder="1" applyAlignment="1">
      <alignment horizontal="center" vertical="center"/>
    </xf>
    <xf numFmtId="0" fontId="4" fillId="0" borderId="62" xfId="0" applyFont="1" applyBorder="1" applyAlignment="1">
      <alignment horizontal="center" vertical="center" wrapText="1"/>
    </xf>
    <xf numFmtId="0" fontId="6" fillId="0" borderId="62" xfId="0" applyFont="1" applyBorder="1" applyAlignment="1">
      <alignment horizontal="center" vertical="center" textRotation="90"/>
    </xf>
    <xf numFmtId="9" fontId="6" fillId="0" borderId="62" xfId="0" applyNumberFormat="1" applyFont="1" applyBorder="1" applyAlignment="1">
      <alignment horizontal="center" vertical="center"/>
    </xf>
    <xf numFmtId="164" fontId="6" fillId="0" borderId="62" xfId="0" applyNumberFormat="1" applyFont="1" applyBorder="1" applyAlignment="1">
      <alignment horizontal="center" vertical="center"/>
    </xf>
    <xf numFmtId="0" fontId="8" fillId="0" borderId="62" xfId="0" applyFont="1" applyBorder="1" applyAlignment="1">
      <alignment horizontal="center" vertical="center" textRotation="90" wrapText="1"/>
    </xf>
    <xf numFmtId="9" fontId="6" fillId="0" borderId="54" xfId="0" applyNumberFormat="1" applyFont="1" applyBorder="1" applyAlignment="1">
      <alignment horizontal="center" vertical="center"/>
    </xf>
    <xf numFmtId="0" fontId="8" fillId="0" borderId="62" xfId="0" applyFont="1" applyBorder="1" applyAlignment="1">
      <alignment horizontal="center" vertical="center" textRotation="90"/>
    </xf>
    <xf numFmtId="0" fontId="6" fillId="0" borderId="54" xfId="0" applyFont="1" applyBorder="1" applyAlignment="1">
      <alignment horizontal="center" vertical="center" textRotation="90"/>
    </xf>
    <xf numFmtId="0" fontId="6" fillId="0" borderId="62" xfId="0" applyFont="1" applyBorder="1" applyAlignment="1">
      <alignment horizontal="center" vertical="center" wrapText="1"/>
    </xf>
    <xf numFmtId="165" fontId="6" fillId="0" borderId="62" xfId="0" applyNumberFormat="1" applyFont="1" applyBorder="1" applyAlignment="1">
      <alignment horizontal="center" vertical="center"/>
    </xf>
    <xf numFmtId="165" fontId="6" fillId="0" borderId="62"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left" vertical="center"/>
    </xf>
    <xf numFmtId="0" fontId="22" fillId="2" borderId="1" xfId="0" applyFont="1" applyFill="1" applyBorder="1" applyAlignment="1">
      <alignment vertical="center"/>
    </xf>
    <xf numFmtId="0" fontId="25" fillId="7" borderId="94" xfId="0" applyFont="1" applyFill="1" applyBorder="1" applyAlignment="1">
      <alignment horizontal="center" vertical="center" wrapText="1" readingOrder="1"/>
    </xf>
    <xf numFmtId="0" fontId="25" fillId="7" borderId="95" xfId="0" applyFont="1" applyFill="1" applyBorder="1" applyAlignment="1">
      <alignment horizontal="center" vertical="center" wrapText="1" readingOrder="1"/>
    </xf>
    <xf numFmtId="0" fontId="25" fillId="7" borderId="96" xfId="0" applyFont="1" applyFill="1" applyBorder="1" applyAlignment="1">
      <alignment horizontal="center" vertical="center" wrapText="1" readingOrder="1"/>
    </xf>
    <xf numFmtId="0" fontId="25" fillId="8" borderId="94" xfId="0" applyFont="1" applyFill="1" applyBorder="1" applyAlignment="1">
      <alignment horizontal="center" wrapText="1" readingOrder="1"/>
    </xf>
    <xf numFmtId="0" fontId="25" fillId="8" borderId="95" xfId="0" applyFont="1" applyFill="1" applyBorder="1" applyAlignment="1">
      <alignment horizontal="center" wrapText="1" readingOrder="1"/>
    </xf>
    <xf numFmtId="0" fontId="25" fillId="8" borderId="96" xfId="0" applyFont="1" applyFill="1" applyBorder="1" applyAlignment="1">
      <alignment horizontal="center" wrapText="1" readingOrder="1"/>
    </xf>
    <xf numFmtId="0" fontId="25" fillId="7" borderId="19" xfId="0" applyFont="1" applyFill="1" applyBorder="1" applyAlignment="1">
      <alignment horizontal="center" vertical="center" wrapText="1" readingOrder="1"/>
    </xf>
    <xf numFmtId="0" fontId="25" fillId="7" borderId="1" xfId="0" applyFont="1" applyFill="1" applyBorder="1" applyAlignment="1">
      <alignment horizontal="center" vertical="center" wrapText="1" readingOrder="1"/>
    </xf>
    <xf numFmtId="0" fontId="25" fillId="7" borderId="20" xfId="0" applyFont="1" applyFill="1" applyBorder="1" applyAlignment="1">
      <alignment horizontal="center" vertical="center" wrapText="1" readingOrder="1"/>
    </xf>
    <xf numFmtId="0" fontId="25" fillId="8" borderId="19" xfId="0" applyFont="1" applyFill="1" applyBorder="1" applyAlignment="1">
      <alignment horizontal="center" wrapText="1" readingOrder="1"/>
    </xf>
    <xf numFmtId="0" fontId="25" fillId="8" borderId="1" xfId="0" applyFont="1" applyFill="1" applyBorder="1" applyAlignment="1">
      <alignment horizontal="center" wrapText="1" readingOrder="1"/>
    </xf>
    <xf numFmtId="0" fontId="25" fillId="8" borderId="20" xfId="0" applyFont="1" applyFill="1" applyBorder="1" applyAlignment="1">
      <alignment horizontal="center" wrapText="1" readingOrder="1"/>
    </xf>
    <xf numFmtId="0" fontId="25" fillId="7" borderId="40" xfId="0" applyFont="1" applyFill="1" applyBorder="1" applyAlignment="1">
      <alignment horizontal="center" vertical="center" wrapText="1" readingOrder="1"/>
    </xf>
    <xf numFmtId="0" fontId="25" fillId="7" borderId="41" xfId="0" applyFont="1" applyFill="1" applyBorder="1" applyAlignment="1">
      <alignment horizontal="center" vertical="center" wrapText="1" readingOrder="1"/>
    </xf>
    <xf numFmtId="0" fontId="25" fillId="7" borderId="42" xfId="0" applyFont="1" applyFill="1" applyBorder="1" applyAlignment="1">
      <alignment horizontal="center" vertical="center" wrapText="1" readingOrder="1"/>
    </xf>
    <xf numFmtId="0" fontId="25" fillId="8" borderId="40" xfId="0" applyFont="1" applyFill="1" applyBorder="1" applyAlignment="1">
      <alignment horizontal="center" wrapText="1" readingOrder="1"/>
    </xf>
    <xf numFmtId="0" fontId="25" fillId="8" borderId="41" xfId="0" applyFont="1" applyFill="1" applyBorder="1" applyAlignment="1">
      <alignment horizontal="center" wrapText="1" readingOrder="1"/>
    </xf>
    <xf numFmtId="0" fontId="25" fillId="8" borderId="42" xfId="0" applyFont="1" applyFill="1" applyBorder="1" applyAlignment="1">
      <alignment horizontal="center" wrapText="1" readingOrder="1"/>
    </xf>
    <xf numFmtId="0" fontId="25" fillId="9" borderId="94" xfId="0" applyFont="1" applyFill="1" applyBorder="1" applyAlignment="1">
      <alignment horizontal="center" wrapText="1" readingOrder="1"/>
    </xf>
    <xf numFmtId="0" fontId="25" fillId="9" borderId="95" xfId="0" applyFont="1" applyFill="1" applyBorder="1" applyAlignment="1">
      <alignment horizontal="center" wrapText="1" readingOrder="1"/>
    </xf>
    <xf numFmtId="0" fontId="25" fillId="9" borderId="96" xfId="0" applyFont="1" applyFill="1" applyBorder="1" applyAlignment="1">
      <alignment horizontal="center" wrapText="1" readingOrder="1"/>
    </xf>
    <xf numFmtId="0" fontId="25" fillId="9" borderId="19" xfId="0" applyFont="1" applyFill="1" applyBorder="1" applyAlignment="1">
      <alignment horizontal="center" wrapText="1" readingOrder="1"/>
    </xf>
    <xf numFmtId="0" fontId="25" fillId="9" borderId="1" xfId="0" applyFont="1" applyFill="1" applyBorder="1" applyAlignment="1">
      <alignment horizontal="center" wrapText="1" readingOrder="1"/>
    </xf>
    <xf numFmtId="0" fontId="25" fillId="9" borderId="20" xfId="0" applyFont="1" applyFill="1" applyBorder="1" applyAlignment="1">
      <alignment horizontal="center" wrapText="1" readingOrder="1"/>
    </xf>
    <xf numFmtId="0" fontId="25" fillId="9" borderId="40" xfId="0" applyFont="1" applyFill="1" applyBorder="1" applyAlignment="1">
      <alignment horizontal="center" wrapText="1" readingOrder="1"/>
    </xf>
    <xf numFmtId="0" fontId="25" fillId="9" borderId="41" xfId="0" applyFont="1" applyFill="1" applyBorder="1" applyAlignment="1">
      <alignment horizontal="center" wrapText="1" readingOrder="1"/>
    </xf>
    <xf numFmtId="0" fontId="25" fillId="9" borderId="42" xfId="0" applyFont="1" applyFill="1" applyBorder="1" applyAlignment="1">
      <alignment horizontal="center" wrapText="1" readingOrder="1"/>
    </xf>
    <xf numFmtId="0" fontId="25" fillId="10" borderId="94" xfId="0" applyFont="1" applyFill="1" applyBorder="1" applyAlignment="1">
      <alignment horizontal="center" wrapText="1" readingOrder="1"/>
    </xf>
    <xf numFmtId="0" fontId="25" fillId="10" borderId="95" xfId="0" applyFont="1" applyFill="1" applyBorder="1" applyAlignment="1">
      <alignment horizontal="center" wrapText="1" readingOrder="1"/>
    </xf>
    <xf numFmtId="0" fontId="25" fillId="10" borderId="96" xfId="0" applyFont="1" applyFill="1" applyBorder="1" applyAlignment="1">
      <alignment horizontal="center" wrapText="1" readingOrder="1"/>
    </xf>
    <xf numFmtId="0" fontId="25" fillId="10" borderId="19" xfId="0" applyFont="1" applyFill="1" applyBorder="1" applyAlignment="1">
      <alignment horizontal="center" wrapText="1" readingOrder="1"/>
    </xf>
    <xf numFmtId="0" fontId="25" fillId="10" borderId="1" xfId="0" applyFont="1" applyFill="1" applyBorder="1" applyAlignment="1">
      <alignment horizontal="center" wrapText="1" readingOrder="1"/>
    </xf>
    <xf numFmtId="0" fontId="25" fillId="10" borderId="20" xfId="0" applyFont="1" applyFill="1" applyBorder="1" applyAlignment="1">
      <alignment horizontal="center" wrapText="1" readingOrder="1"/>
    </xf>
    <xf numFmtId="0" fontId="25" fillId="10" borderId="40" xfId="0" applyFont="1" applyFill="1" applyBorder="1" applyAlignment="1">
      <alignment horizontal="center" wrapText="1" readingOrder="1"/>
    </xf>
    <xf numFmtId="0" fontId="25" fillId="10" borderId="41" xfId="0" applyFont="1" applyFill="1" applyBorder="1" applyAlignment="1">
      <alignment horizontal="center" wrapText="1" readingOrder="1"/>
    </xf>
    <xf numFmtId="0" fontId="25" fillId="10" borderId="42" xfId="0" applyFont="1" applyFill="1" applyBorder="1" applyAlignment="1">
      <alignment horizontal="center" wrapText="1" readingOrder="1"/>
    </xf>
    <xf numFmtId="0" fontId="27" fillId="9" borderId="95" xfId="0" applyFont="1" applyFill="1" applyBorder="1" applyAlignment="1">
      <alignment horizontal="center" wrapText="1" readingOrder="1"/>
    </xf>
    <xf numFmtId="0" fontId="28" fillId="0" borderId="0" xfId="0" applyFont="1" applyAlignment="1">
      <alignment horizontal="center" vertical="center" wrapText="1"/>
    </xf>
    <xf numFmtId="0" fontId="29" fillId="11" borderId="1" xfId="0" applyFont="1" applyFill="1" applyBorder="1" applyAlignment="1">
      <alignment horizontal="center" vertical="center" wrapText="1" readingOrder="1"/>
    </xf>
    <xf numFmtId="0" fontId="30" fillId="10" borderId="97" xfId="0" applyFont="1" applyFill="1" applyBorder="1" applyAlignment="1">
      <alignment horizontal="center" vertical="center" wrapText="1" readingOrder="1"/>
    </xf>
    <xf numFmtId="0" fontId="30" fillId="0" borderId="98" xfId="0" applyFont="1" applyBorder="1" applyAlignment="1">
      <alignment horizontal="left" vertical="center" wrapText="1" readingOrder="1"/>
    </xf>
    <xf numFmtId="9" fontId="30" fillId="0" borderId="98" xfId="0" applyNumberFormat="1" applyFont="1" applyBorder="1" applyAlignment="1">
      <alignment horizontal="center" vertical="center" wrapText="1" readingOrder="1"/>
    </xf>
    <xf numFmtId="0" fontId="30" fillId="12" borderId="99" xfId="0" applyFont="1" applyFill="1" applyBorder="1" applyAlignment="1">
      <alignment horizontal="center" vertical="center" wrapText="1" readingOrder="1"/>
    </xf>
    <xf numFmtId="0" fontId="30" fillId="0" borderId="99" xfId="0" applyFont="1" applyBorder="1" applyAlignment="1">
      <alignment horizontal="left" vertical="center" wrapText="1" readingOrder="1"/>
    </xf>
    <xf numFmtId="9" fontId="30" fillId="0" borderId="99" xfId="0" applyNumberFormat="1" applyFont="1" applyBorder="1" applyAlignment="1">
      <alignment horizontal="center" vertical="center" wrapText="1" readingOrder="1"/>
    </xf>
    <xf numFmtId="0" fontId="30" fillId="13" borderId="99" xfId="0" applyFont="1" applyFill="1" applyBorder="1" applyAlignment="1">
      <alignment horizontal="center" vertical="center" wrapText="1" readingOrder="1"/>
    </xf>
    <xf numFmtId="0" fontId="30" fillId="14" borderId="99" xfId="0" applyFont="1" applyFill="1" applyBorder="1" applyAlignment="1">
      <alignment horizontal="center" vertical="center" wrapText="1" readingOrder="1"/>
    </xf>
    <xf numFmtId="0" fontId="31" fillId="5" borderId="99" xfId="0" applyFont="1" applyFill="1" applyBorder="1" applyAlignment="1">
      <alignment horizontal="center" vertical="center" wrapText="1" readingOrder="1"/>
    </xf>
    <xf numFmtId="0" fontId="8" fillId="2" borderId="1" xfId="0" applyFont="1" applyFill="1" applyBorder="1" applyAlignment="1">
      <alignment horizontal="left" vertical="center"/>
    </xf>
    <xf numFmtId="0" fontId="33" fillId="2" borderId="1" xfId="0" applyFont="1" applyFill="1" applyBorder="1" applyAlignment="1">
      <alignment horizontal="center" vertical="center" wrapText="1"/>
    </xf>
    <xf numFmtId="0" fontId="34" fillId="11" borderId="1" xfId="0" applyFont="1" applyFill="1" applyBorder="1" applyAlignment="1">
      <alignment horizontal="center" vertical="center" wrapText="1" readingOrder="1"/>
    </xf>
    <xf numFmtId="0" fontId="35" fillId="2" borderId="1" xfId="0" applyFont="1" applyFill="1" applyBorder="1"/>
    <xf numFmtId="0" fontId="36" fillId="10" borderId="97" xfId="0" applyFont="1" applyFill="1" applyBorder="1" applyAlignment="1">
      <alignment horizontal="center" vertical="center" wrapText="1" readingOrder="1"/>
    </xf>
    <xf numFmtId="0" fontId="36" fillId="0" borderId="98" xfId="0" applyFont="1" applyBorder="1" applyAlignment="1">
      <alignment horizontal="center" vertical="center" wrapText="1" readingOrder="1"/>
    </xf>
    <xf numFmtId="0" fontId="36" fillId="0" borderId="98" xfId="0" applyFont="1" applyBorder="1" applyAlignment="1">
      <alignment horizontal="left" vertical="center" wrapText="1" readingOrder="1"/>
    </xf>
    <xf numFmtId="0" fontId="36" fillId="12" borderId="99" xfId="0" applyFont="1" applyFill="1" applyBorder="1" applyAlignment="1">
      <alignment horizontal="center" vertical="center" wrapText="1" readingOrder="1"/>
    </xf>
    <xf numFmtId="0" fontId="36" fillId="0" borderId="99" xfId="0" applyFont="1" applyBorder="1" applyAlignment="1">
      <alignment horizontal="center" vertical="center" wrapText="1" readingOrder="1"/>
    </xf>
    <xf numFmtId="0" fontId="36" fillId="0" borderId="99" xfId="0" applyFont="1" applyBorder="1" applyAlignment="1">
      <alignment horizontal="left" vertical="center" wrapText="1" readingOrder="1"/>
    </xf>
    <xf numFmtId="0" fontId="36" fillId="13" borderId="99" xfId="0" applyFont="1" applyFill="1" applyBorder="1" applyAlignment="1">
      <alignment horizontal="center" vertical="center" wrapText="1" readingOrder="1"/>
    </xf>
    <xf numFmtId="0" fontId="36" fillId="14" borderId="99" xfId="0" applyFont="1" applyFill="1" applyBorder="1" applyAlignment="1">
      <alignment horizontal="center" vertical="center" wrapText="1" readingOrder="1"/>
    </xf>
    <xf numFmtId="0" fontId="37" fillId="5" borderId="99" xfId="0" applyFont="1" applyFill="1" applyBorder="1" applyAlignment="1">
      <alignment horizontal="center" vertical="center" wrapText="1" readingOrder="1"/>
    </xf>
    <xf numFmtId="0" fontId="38" fillId="2" borderId="1" xfId="0" applyFont="1" applyFill="1" applyBorder="1" applyAlignment="1">
      <alignment horizontal="left" vertical="center" wrapText="1" readingOrder="1"/>
    </xf>
    <xf numFmtId="0" fontId="8" fillId="2" borderId="1" xfId="0" applyFont="1" applyFill="1" applyBorder="1" applyAlignment="1">
      <alignment vertical="center"/>
    </xf>
    <xf numFmtId="0" fontId="35" fillId="0" borderId="0" xfId="0" applyFont="1"/>
    <xf numFmtId="0" fontId="38" fillId="0" borderId="0" xfId="0" applyFont="1" applyAlignment="1">
      <alignment horizontal="left" vertical="center" wrapText="1" readingOrder="1"/>
    </xf>
    <xf numFmtId="0" fontId="39" fillId="0" borderId="0" xfId="0" applyFont="1" applyAlignment="1">
      <alignment vertical="center"/>
    </xf>
    <xf numFmtId="0" fontId="1"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2" borderId="1" xfId="0" applyFont="1" applyFill="1" applyBorder="1"/>
    <xf numFmtId="0" fontId="46" fillId="2" borderId="1" xfId="0" applyFont="1" applyFill="1" applyBorder="1"/>
    <xf numFmtId="0" fontId="47" fillId="15" borderId="104" xfId="0" applyFont="1" applyFill="1" applyBorder="1" applyAlignment="1">
      <alignment horizontal="center" vertical="center" wrapText="1" readingOrder="1"/>
    </xf>
    <xf numFmtId="0" fontId="47" fillId="15" borderId="105" xfId="0" applyFont="1" applyFill="1" applyBorder="1" applyAlignment="1">
      <alignment horizontal="center" vertical="center" wrapText="1" readingOrder="1"/>
    </xf>
    <xf numFmtId="0" fontId="47" fillId="2" borderId="108" xfId="0" applyFont="1" applyFill="1" applyBorder="1" applyAlignment="1">
      <alignment horizontal="center" vertical="center" wrapText="1" readingOrder="1"/>
    </xf>
    <xf numFmtId="0" fontId="48" fillId="2" borderId="108" xfId="0" applyFont="1" applyFill="1" applyBorder="1" applyAlignment="1">
      <alignment horizontal="left" vertical="center" wrapText="1" readingOrder="1"/>
    </xf>
    <xf numFmtId="9" fontId="47" fillId="2" borderId="109" xfId="0" applyNumberFormat="1" applyFont="1" applyFill="1" applyBorder="1" applyAlignment="1">
      <alignment horizontal="center" vertical="center" wrapText="1" readingOrder="1"/>
    </xf>
    <xf numFmtId="0" fontId="47" fillId="2" borderId="112" xfId="0" applyFont="1" applyFill="1" applyBorder="1" applyAlignment="1">
      <alignment horizontal="center" vertical="center" wrapText="1" readingOrder="1"/>
    </xf>
    <xf numFmtId="0" fontId="48" fillId="2" borderId="112" xfId="0" applyFont="1" applyFill="1" applyBorder="1" applyAlignment="1">
      <alignment horizontal="left" vertical="center" wrapText="1" readingOrder="1"/>
    </xf>
    <xf numFmtId="9" fontId="47" fillId="2" borderId="113" xfId="0" applyNumberFormat="1" applyFont="1" applyFill="1" applyBorder="1" applyAlignment="1">
      <alignment horizontal="center" vertical="center" wrapText="1" readingOrder="1"/>
    </xf>
    <xf numFmtId="0" fontId="48" fillId="2" borderId="113" xfId="0" applyFont="1" applyFill="1" applyBorder="1" applyAlignment="1">
      <alignment horizontal="center" vertical="center" wrapText="1" readingOrder="1"/>
    </xf>
    <xf numFmtId="0" fontId="47" fillId="2" borderId="120" xfId="0" applyFont="1" applyFill="1" applyBorder="1" applyAlignment="1">
      <alignment horizontal="center" vertical="center" wrapText="1" readingOrder="1"/>
    </xf>
    <xf numFmtId="0" fontId="48" fillId="2" borderId="120" xfId="0" applyFont="1" applyFill="1" applyBorder="1" applyAlignment="1">
      <alignment horizontal="left" vertical="center" wrapText="1" readingOrder="1"/>
    </xf>
    <xf numFmtId="0" fontId="48" fillId="2" borderId="121" xfId="0" applyFont="1" applyFill="1" applyBorder="1" applyAlignment="1">
      <alignment horizontal="center" vertical="center" wrapText="1" readingOrder="1"/>
    </xf>
    <xf numFmtId="0" fontId="10" fillId="2" borderId="1" xfId="0" applyFont="1" applyFill="1" applyBorder="1"/>
    <xf numFmtId="0" fontId="44" fillId="0" borderId="0" xfId="0" applyFont="1"/>
    <xf numFmtId="0" fontId="50" fillId="0" borderId="99" xfId="0" applyFont="1" applyBorder="1" applyAlignment="1">
      <alignment horizontal="left" vertical="center" wrapText="1" readingOrder="1"/>
    </xf>
    <xf numFmtId="0" fontId="0" fillId="0" borderId="0" xfId="0" applyAlignment="1">
      <alignment horizontal="center" vertical="center"/>
    </xf>
    <xf numFmtId="0" fontId="6" fillId="0" borderId="54" xfId="0" applyFont="1" applyBorder="1" applyAlignment="1">
      <alignment horizontal="center" vertical="center" wrapText="1"/>
    </xf>
    <xf numFmtId="0" fontId="3" fillId="0" borderId="63" xfId="0" applyFont="1" applyBorder="1" applyAlignment="1">
      <alignment vertical="center"/>
    </xf>
    <xf numFmtId="0" fontId="3" fillId="0" borderId="60" xfId="0" applyFont="1" applyBorder="1" applyAlignment="1">
      <alignment vertical="center"/>
    </xf>
    <xf numFmtId="0" fontId="6" fillId="0" borderId="54" xfId="0" applyFont="1" applyBorder="1" applyAlignment="1">
      <alignment horizontal="center" vertical="center"/>
    </xf>
    <xf numFmtId="0" fontId="8" fillId="0" borderId="54" xfId="0" applyFont="1" applyBorder="1" applyAlignment="1">
      <alignment horizontal="center" vertical="center" wrapText="1"/>
    </xf>
    <xf numFmtId="9" fontId="6" fillId="0" borderId="54" xfId="0" applyNumberFormat="1" applyFont="1" applyBorder="1" applyAlignment="1">
      <alignment horizontal="center" vertical="center" wrapText="1"/>
    </xf>
    <xf numFmtId="0" fontId="8" fillId="0" borderId="54" xfId="0" applyFont="1" applyBorder="1" applyAlignment="1">
      <alignment horizontal="center" vertical="center"/>
    </xf>
    <xf numFmtId="0" fontId="6" fillId="0" borderId="54" xfId="0" applyFont="1" applyBorder="1" applyAlignment="1">
      <alignment horizontal="center" vertical="center" wrapText="1"/>
    </xf>
    <xf numFmtId="0" fontId="6" fillId="0" borderId="54" xfId="0" applyFont="1" applyBorder="1" applyAlignment="1">
      <alignment vertical="center"/>
    </xf>
    <xf numFmtId="9" fontId="6" fillId="16" borderId="127" xfId="1" applyFont="1" applyFill="1" applyBorder="1" applyAlignment="1">
      <alignment horizontal="center" vertical="center" wrapText="1"/>
    </xf>
    <xf numFmtId="0" fontId="6" fillId="16" borderId="127"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0" borderId="8" xfId="0" applyFont="1" applyBorder="1" applyAlignment="1">
      <alignment horizontal="left" vertical="top" wrapText="1"/>
    </xf>
    <xf numFmtId="0" fontId="3" fillId="0" borderId="8" xfId="0" applyFont="1" applyBorder="1"/>
    <xf numFmtId="0" fontId="10" fillId="3" borderId="21" xfId="0" applyFont="1" applyFill="1" applyBorder="1" applyAlignment="1">
      <alignment horizontal="center" vertical="center" wrapText="1"/>
    </xf>
    <xf numFmtId="0" fontId="3" fillId="0" borderId="22" xfId="0" applyFont="1" applyBorder="1"/>
    <xf numFmtId="0" fontId="10" fillId="3" borderId="23" xfId="0" applyFont="1" applyFill="1" applyBorder="1" applyAlignment="1">
      <alignment horizontal="center" vertical="center"/>
    </xf>
    <xf numFmtId="0" fontId="3" fillId="0" borderId="24" xfId="0" applyFont="1" applyBorder="1"/>
    <xf numFmtId="0" fontId="10" fillId="2" borderId="25" xfId="0" applyFont="1" applyFill="1" applyBorder="1" applyAlignment="1">
      <alignment horizontal="left" vertical="top" wrapText="1" readingOrder="1"/>
    </xf>
    <xf numFmtId="0" fontId="3" fillId="0" borderId="26" xfId="0" applyFont="1" applyBorder="1"/>
    <xf numFmtId="0" fontId="11" fillId="2" borderId="27" xfId="0" applyFont="1" applyFill="1" applyBorder="1" applyAlignment="1">
      <alignment horizontal="left" vertical="center" wrapText="1"/>
    </xf>
    <xf numFmtId="0" fontId="3" fillId="0" borderId="28" xfId="0" applyFont="1" applyBorder="1"/>
    <xf numFmtId="0" fontId="10" fillId="2" borderId="29" xfId="0" applyFont="1" applyFill="1" applyBorder="1" applyAlignment="1">
      <alignment horizontal="left" vertical="center" wrapText="1"/>
    </xf>
    <xf numFmtId="0" fontId="3" fillId="0" borderId="30" xfId="0" applyFont="1" applyBorder="1"/>
    <xf numFmtId="0" fontId="11" fillId="2" borderId="31" xfId="0" applyFont="1" applyFill="1" applyBorder="1" applyAlignment="1">
      <alignment horizontal="left" vertical="center" wrapText="1"/>
    </xf>
    <xf numFmtId="0" fontId="3" fillId="0" borderId="32" xfId="0" applyFont="1" applyBorder="1"/>
    <xf numFmtId="0" fontId="11" fillId="2" borderId="35" xfId="0" applyFont="1" applyFill="1" applyBorder="1" applyAlignment="1">
      <alignment horizontal="left" vertical="center" wrapText="1"/>
    </xf>
    <xf numFmtId="0" fontId="3" fillId="0" borderId="36" xfId="0" applyFont="1" applyBorder="1"/>
    <xf numFmtId="0" fontId="4"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0" fillId="2" borderId="33" xfId="0" applyFont="1" applyFill="1" applyBorder="1" applyAlignment="1">
      <alignment horizontal="left" vertical="center" wrapText="1"/>
    </xf>
    <xf numFmtId="0" fontId="3" fillId="0" borderId="34" xfId="0" applyFont="1" applyBorder="1"/>
    <xf numFmtId="0" fontId="8" fillId="16" borderId="124" xfId="0" applyFont="1" applyFill="1" applyBorder="1" applyAlignment="1">
      <alignment horizontal="center" vertical="center" wrapText="1"/>
    </xf>
    <xf numFmtId="0" fontId="8" fillId="16" borderId="125" xfId="0" applyFont="1" applyFill="1" applyBorder="1" applyAlignment="1">
      <alignment horizontal="center" vertical="center" wrapText="1"/>
    </xf>
    <xf numFmtId="0" fontId="8" fillId="16" borderId="126" xfId="0" applyFont="1" applyFill="1" applyBorder="1" applyAlignment="1">
      <alignment horizontal="center" vertical="center" wrapText="1"/>
    </xf>
    <xf numFmtId="0" fontId="8" fillId="16" borderId="127" xfId="0" applyFont="1" applyFill="1" applyBorder="1" applyAlignment="1">
      <alignment horizontal="center" vertical="center" wrapText="1"/>
    </xf>
    <xf numFmtId="0" fontId="12" fillId="0" borderId="43" xfId="0" applyFont="1" applyBorder="1" applyAlignment="1">
      <alignment horizontal="center" vertical="center" wrapText="1"/>
    </xf>
    <xf numFmtId="0" fontId="3" fillId="0" borderId="44" xfId="0" applyFont="1" applyBorder="1"/>
    <xf numFmtId="0" fontId="3" fillId="0" borderId="45" xfId="0" applyFont="1" applyBorder="1"/>
    <xf numFmtId="0" fontId="3" fillId="0" borderId="49" xfId="0" applyFont="1" applyBorder="1"/>
    <xf numFmtId="0" fontId="3" fillId="0" borderId="50" xfId="0" applyFont="1" applyBorder="1"/>
    <xf numFmtId="0" fontId="13" fillId="2" borderId="46" xfId="0" applyFont="1" applyFill="1" applyBorder="1" applyAlignment="1">
      <alignment horizontal="center" vertical="center" wrapText="1"/>
    </xf>
    <xf numFmtId="0" fontId="3" fillId="0" borderId="47" xfId="0" applyFont="1" applyBorder="1"/>
    <xf numFmtId="0" fontId="3" fillId="0" borderId="48" xfId="0" applyFont="1" applyBorder="1"/>
    <xf numFmtId="0" fontId="12" fillId="2" borderId="46" xfId="0" applyFont="1" applyFill="1" applyBorder="1" applyAlignment="1">
      <alignment horizontal="left" vertical="center"/>
    </xf>
    <xf numFmtId="0" fontId="14" fillId="2" borderId="46" xfId="0" applyFont="1" applyFill="1" applyBorder="1" applyAlignment="1">
      <alignment horizontal="center" vertical="center"/>
    </xf>
    <xf numFmtId="0" fontId="57" fillId="4" borderId="46" xfId="0" applyFont="1" applyFill="1" applyBorder="1" applyAlignment="1">
      <alignment horizontal="left" vertical="center"/>
    </xf>
    <xf numFmtId="0" fontId="58" fillId="0" borderId="48" xfId="0" applyFont="1" applyBorder="1"/>
    <xf numFmtId="0" fontId="57" fillId="0" borderId="46" xfId="0" applyFont="1" applyBorder="1" applyAlignment="1">
      <alignment horizontal="left" vertical="center"/>
    </xf>
    <xf numFmtId="0" fontId="58" fillId="0" borderId="47" xfId="0" applyFont="1" applyBorder="1"/>
    <xf numFmtId="0" fontId="8" fillId="4" borderId="51" xfId="0" applyFont="1" applyFill="1" applyBorder="1" applyAlignment="1">
      <alignment horizontal="center" vertical="center"/>
    </xf>
    <xf numFmtId="0" fontId="3" fillId="0" borderId="52" xfId="0" applyFont="1" applyBorder="1"/>
    <xf numFmtId="0" fontId="3" fillId="0" borderId="53" xfId="0" applyFont="1" applyBorder="1"/>
    <xf numFmtId="0" fontId="16" fillId="0" borderId="46" xfId="0" applyFont="1" applyBorder="1" applyAlignment="1">
      <alignment horizontal="left" vertical="center" wrapText="1"/>
    </xf>
    <xf numFmtId="0" fontId="8" fillId="4" borderId="54" xfId="0" applyFont="1" applyFill="1" applyBorder="1" applyAlignment="1">
      <alignment horizontal="center" vertical="center" textRotation="90" wrapText="1"/>
    </xf>
    <xf numFmtId="0" fontId="3" fillId="0" borderId="60" xfId="0" applyFont="1" applyBorder="1" applyAlignment="1">
      <alignment horizontal="center" vertical="center"/>
    </xf>
    <xf numFmtId="0" fontId="8" fillId="4" borderId="54"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6" fillId="0" borderId="57" xfId="0" applyFont="1" applyBorder="1" applyAlignment="1">
      <alignment horizontal="left" vertical="center" wrapText="1"/>
    </xf>
    <xf numFmtId="0" fontId="3" fillId="0" borderId="58" xfId="0" applyFont="1" applyBorder="1"/>
    <xf numFmtId="0" fontId="3" fillId="0" borderId="59" xfId="0" applyFont="1" applyBorder="1"/>
    <xf numFmtId="0" fontId="8" fillId="4" borderId="55" xfId="0" applyFont="1" applyFill="1" applyBorder="1" applyAlignment="1">
      <alignment horizontal="center" vertical="center" wrapText="1"/>
    </xf>
    <xf numFmtId="0" fontId="8" fillId="4" borderId="56" xfId="0" applyFont="1" applyFill="1" applyBorder="1" applyAlignment="1">
      <alignment horizontal="center" vertical="center"/>
    </xf>
    <xf numFmtId="0" fontId="3" fillId="0" borderId="61" xfId="0" applyFont="1" applyBorder="1" applyAlignment="1">
      <alignment horizontal="center" vertical="center"/>
    </xf>
    <xf numFmtId="0" fontId="8" fillId="4" borderId="56" xfId="0" applyFont="1" applyFill="1" applyBorder="1" applyAlignment="1">
      <alignment horizontal="center" vertical="center" wrapText="1"/>
    </xf>
    <xf numFmtId="0" fontId="2" fillId="4" borderId="54" xfId="0" applyFont="1" applyFill="1" applyBorder="1" applyAlignment="1">
      <alignment horizontal="center" vertical="center" textRotation="90"/>
    </xf>
    <xf numFmtId="0" fontId="8" fillId="4" borderId="54" xfId="0" applyFont="1" applyFill="1" applyBorder="1" applyAlignment="1">
      <alignment horizontal="center" vertical="center"/>
    </xf>
    <xf numFmtId="0" fontId="3" fillId="0" borderId="60" xfId="0" applyFont="1" applyBorder="1" applyAlignment="1">
      <alignment horizontal="center" vertical="center" wrapText="1"/>
    </xf>
    <xf numFmtId="0" fontId="20" fillId="7" borderId="64" xfId="0" applyFont="1" applyFill="1" applyBorder="1" applyAlignment="1">
      <alignment horizontal="center" vertical="center" wrapText="1" readingOrder="1"/>
    </xf>
    <xf numFmtId="0" fontId="3" fillId="0" borderId="72" xfId="0" applyFont="1" applyBorder="1"/>
    <xf numFmtId="0" fontId="3" fillId="0" borderId="69" xfId="0" applyFont="1" applyBorder="1"/>
    <xf numFmtId="0" fontId="3" fillId="0" borderId="82" xfId="0" applyFont="1" applyBorder="1"/>
    <xf numFmtId="0" fontId="20" fillId="8" borderId="85" xfId="0" applyFont="1" applyFill="1" applyBorder="1" applyAlignment="1">
      <alignment horizontal="center" wrapText="1" readingOrder="1"/>
    </xf>
    <xf numFmtId="0" fontId="3" fillId="0" borderId="66" xfId="0" applyFont="1" applyBorder="1"/>
    <xf numFmtId="0" fontId="3" fillId="0" borderId="81" xfId="0" applyFont="1" applyBorder="1"/>
    <xf numFmtId="0" fontId="3" fillId="0" borderId="71" xfId="0" applyFont="1" applyBorder="1"/>
    <xf numFmtId="0" fontId="20" fillId="8" borderId="64" xfId="0" applyFont="1" applyFill="1" applyBorder="1" applyAlignment="1">
      <alignment horizontal="center" wrapText="1" readingOrder="1"/>
    </xf>
    <xf numFmtId="0" fontId="20" fillId="7" borderId="73" xfId="0" applyFont="1" applyFill="1" applyBorder="1" applyAlignment="1">
      <alignment horizontal="center" vertical="center" wrapText="1" readingOrder="1"/>
    </xf>
    <xf numFmtId="0" fontId="3" fillId="0" borderId="76" xfId="0" applyFont="1" applyBorder="1"/>
    <xf numFmtId="0" fontId="20" fillId="7" borderId="77" xfId="0" applyFont="1" applyFill="1" applyBorder="1" applyAlignment="1">
      <alignment horizontal="center" vertical="center" wrapText="1" readingOrder="1"/>
    </xf>
    <xf numFmtId="0" fontId="20" fillId="7" borderId="85" xfId="0" applyFont="1" applyFill="1" applyBorder="1" applyAlignment="1">
      <alignment horizontal="center" vertical="center" wrapText="1" readingOrder="1"/>
    </xf>
    <xf numFmtId="0" fontId="20" fillId="8" borderId="77" xfId="0" applyFont="1" applyFill="1" applyBorder="1" applyAlignment="1">
      <alignment horizontal="center" wrapText="1" readingOrder="1"/>
    </xf>
    <xf numFmtId="0" fontId="3" fillId="0" borderId="86" xfId="0" applyFont="1" applyBorder="1"/>
    <xf numFmtId="0" fontId="3" fillId="0" borderId="89" xfId="0" applyFont="1" applyBorder="1"/>
    <xf numFmtId="0" fontId="3" fillId="0" borderId="90" xfId="0" applyFont="1" applyBorder="1"/>
    <xf numFmtId="0" fontId="3" fillId="0" borderId="88" xfId="0" applyFont="1" applyBorder="1"/>
    <xf numFmtId="0" fontId="20" fillId="9" borderId="77" xfId="0" applyFont="1" applyFill="1" applyBorder="1" applyAlignment="1">
      <alignment horizontal="center" wrapText="1" readingOrder="1"/>
    </xf>
    <xf numFmtId="0" fontId="3" fillId="0" borderId="75" xfId="0" applyFont="1" applyBorder="1"/>
    <xf numFmtId="0" fontId="20" fillId="9" borderId="73" xfId="0" applyFont="1" applyFill="1" applyBorder="1" applyAlignment="1">
      <alignment horizontal="center" wrapText="1" readingOrder="1"/>
    </xf>
    <xf numFmtId="0" fontId="20" fillId="8" borderId="73" xfId="0" applyFont="1" applyFill="1" applyBorder="1" applyAlignment="1">
      <alignment horizontal="center" wrapText="1" readingOrder="1"/>
    </xf>
    <xf numFmtId="0" fontId="20" fillId="10" borderId="64" xfId="0" applyFont="1" applyFill="1" applyBorder="1" applyAlignment="1">
      <alignment horizontal="center" wrapText="1" readingOrder="1"/>
    </xf>
    <xf numFmtId="0" fontId="20" fillId="9" borderId="64" xfId="0" applyFont="1" applyFill="1" applyBorder="1" applyAlignment="1">
      <alignment horizontal="center" wrapText="1" readingOrder="1"/>
    </xf>
    <xf numFmtId="0" fontId="20" fillId="9" borderId="85" xfId="0" applyFont="1" applyFill="1" applyBorder="1" applyAlignment="1">
      <alignment horizontal="center" wrapText="1" readingOrder="1"/>
    </xf>
    <xf numFmtId="0" fontId="21" fillId="10" borderId="78" xfId="0" applyFont="1" applyFill="1" applyBorder="1" applyAlignment="1">
      <alignment horizontal="center" vertical="center" wrapText="1" readingOrder="1"/>
    </xf>
    <xf numFmtId="0" fontId="3" fillId="0" borderId="79" xfId="0" applyFont="1" applyBorder="1"/>
    <xf numFmtId="0" fontId="3" fillId="0" borderId="80" xfId="0" applyFont="1" applyBorder="1"/>
    <xf numFmtId="0" fontId="3" fillId="0" borderId="83" xfId="0" applyFont="1" applyBorder="1"/>
    <xf numFmtId="0" fontId="3" fillId="0" borderId="84" xfId="0" applyFont="1" applyBorder="1"/>
    <xf numFmtId="0" fontId="3" fillId="0" borderId="91" xfId="0" applyFont="1" applyBorder="1"/>
    <xf numFmtId="0" fontId="3" fillId="0" borderId="92" xfId="0" applyFont="1" applyBorder="1"/>
    <xf numFmtId="0" fontId="3" fillId="0" borderId="93" xfId="0" applyFont="1" applyBorder="1"/>
    <xf numFmtId="0" fontId="21" fillId="7" borderId="78" xfId="0" applyFont="1" applyFill="1" applyBorder="1" applyAlignment="1">
      <alignment horizontal="center" vertical="center" wrapText="1" readingOrder="1"/>
    </xf>
    <xf numFmtId="0" fontId="21" fillId="9" borderId="78" xfId="0" applyFont="1" applyFill="1" applyBorder="1" applyAlignment="1">
      <alignment horizontal="center" vertical="center" wrapText="1" readingOrder="1"/>
    </xf>
    <xf numFmtId="0" fontId="21" fillId="8" borderId="78" xfId="0" applyFont="1" applyFill="1" applyBorder="1" applyAlignment="1">
      <alignment horizontal="center" vertical="center" wrapText="1" readingOrder="1"/>
    </xf>
    <xf numFmtId="0" fontId="19" fillId="0" borderId="73" xfId="0" applyFont="1" applyBorder="1" applyAlignment="1">
      <alignment horizontal="center" vertical="center" wrapText="1"/>
    </xf>
    <xf numFmtId="0" fontId="3" fillId="0" borderId="74" xfId="0" applyFont="1" applyBorder="1"/>
    <xf numFmtId="0" fontId="3" fillId="0" borderId="87" xfId="0" applyFont="1" applyBorder="1"/>
    <xf numFmtId="0" fontId="20" fillId="10" borderId="73" xfId="0" applyFont="1" applyFill="1" applyBorder="1" applyAlignment="1">
      <alignment horizontal="center" wrapText="1" readingOrder="1"/>
    </xf>
    <xf numFmtId="0" fontId="20" fillId="10" borderId="85" xfId="0" applyFont="1" applyFill="1" applyBorder="1" applyAlignment="1">
      <alignment horizontal="center" wrapText="1" readingOrder="1"/>
    </xf>
    <xf numFmtId="0" fontId="20" fillId="10" borderId="77" xfId="0" applyFont="1" applyFill="1" applyBorder="1" applyAlignment="1">
      <alignment horizontal="center" wrapText="1" readingOrder="1"/>
    </xf>
    <xf numFmtId="0" fontId="17" fillId="0" borderId="0" xfId="0" applyFont="1" applyAlignment="1">
      <alignment horizontal="center" vertical="center" wrapText="1"/>
    </xf>
    <xf numFmtId="0" fontId="18" fillId="6" borderId="64" xfId="0" applyFont="1" applyFill="1" applyBorder="1" applyAlignment="1">
      <alignment horizontal="center" vertical="center" wrapText="1" readingOrder="1"/>
    </xf>
    <xf numFmtId="0" fontId="3" fillId="0" borderId="65" xfId="0" applyFont="1" applyBorder="1"/>
    <xf numFmtId="0" fontId="3" fillId="0" borderId="67" xfId="0" applyFont="1" applyBorder="1"/>
    <xf numFmtId="0" fontId="3" fillId="0" borderId="68" xfId="0" applyFont="1" applyBorder="1"/>
    <xf numFmtId="0" fontId="3" fillId="0" borderId="70" xfId="0" applyFont="1" applyBorder="1"/>
    <xf numFmtId="0" fontId="18" fillId="6" borderId="64" xfId="0" applyFont="1" applyFill="1" applyBorder="1" applyAlignment="1">
      <alignment horizontal="center" vertical="center" textRotation="90" wrapText="1" readingOrder="1"/>
    </xf>
    <xf numFmtId="0" fontId="26" fillId="7" borderId="78" xfId="0" applyFont="1" applyFill="1" applyBorder="1" applyAlignment="1">
      <alignment horizontal="center" vertical="center" wrapText="1" readingOrder="1"/>
    </xf>
    <xf numFmtId="0" fontId="26" fillId="9" borderId="78" xfId="0" applyFont="1" applyFill="1" applyBorder="1" applyAlignment="1">
      <alignment horizontal="center" vertical="center" wrapText="1" readingOrder="1"/>
    </xf>
    <xf numFmtId="0" fontId="26" fillId="8" borderId="78" xfId="0" applyFont="1" applyFill="1" applyBorder="1" applyAlignment="1">
      <alignment horizontal="center" vertical="center" wrapText="1" readingOrder="1"/>
    </xf>
    <xf numFmtId="0" fontId="26" fillId="10" borderId="78" xfId="0" applyFont="1" applyFill="1" applyBorder="1" applyAlignment="1">
      <alignment horizontal="center" vertical="center" wrapText="1" readingOrder="1"/>
    </xf>
    <xf numFmtId="0" fontId="24" fillId="0" borderId="73" xfId="0" applyFont="1" applyBorder="1" applyAlignment="1">
      <alignment horizontal="center" vertical="center" wrapText="1"/>
    </xf>
    <xf numFmtId="0" fontId="23" fillId="0" borderId="0" xfId="0" applyFont="1" applyAlignment="1">
      <alignment horizontal="center" vertical="center" wrapText="1"/>
    </xf>
    <xf numFmtId="0" fontId="15" fillId="0" borderId="0" xfId="0" applyFont="1" applyAlignment="1">
      <alignment horizontal="center" vertical="center"/>
    </xf>
    <xf numFmtId="0" fontId="32" fillId="0" borderId="0" xfId="0" applyFont="1" applyAlignment="1">
      <alignment horizontal="center" vertical="center"/>
    </xf>
    <xf numFmtId="0" fontId="49" fillId="2" borderId="122" xfId="0" applyFont="1" applyFill="1" applyBorder="1" applyAlignment="1">
      <alignment horizontal="left" vertical="center" wrapText="1"/>
    </xf>
    <xf numFmtId="0" fontId="3" fillId="0" borderId="123" xfId="0" applyFont="1" applyBorder="1"/>
    <xf numFmtId="0" fontId="47" fillId="2" borderId="115" xfId="0" applyFont="1" applyFill="1" applyBorder="1" applyAlignment="1">
      <alignment horizontal="center" vertical="center" wrapText="1" readingOrder="1"/>
    </xf>
    <xf numFmtId="0" fontId="3" fillId="0" borderId="114" xfId="0" applyFont="1" applyBorder="1"/>
    <xf numFmtId="0" fontId="3" fillId="0" borderId="119" xfId="0" applyFont="1" applyBorder="1"/>
    <xf numFmtId="0" fontId="45" fillId="15" borderId="100" xfId="0" applyFont="1" applyFill="1" applyBorder="1" applyAlignment="1">
      <alignment horizontal="center" vertical="center" wrapText="1" readingOrder="1"/>
    </xf>
    <xf numFmtId="0" fontId="3" fillId="0" borderId="101" xfId="0" applyFont="1" applyBorder="1"/>
    <xf numFmtId="0" fontId="3" fillId="0" borderId="102" xfId="0" applyFont="1" applyBorder="1"/>
    <xf numFmtId="0" fontId="47" fillId="15" borderId="100" xfId="0" applyFont="1" applyFill="1" applyBorder="1" applyAlignment="1">
      <alignment horizontal="center" vertical="center" wrapText="1" readingOrder="1"/>
    </xf>
    <xf numFmtId="0" fontId="3" fillId="0" borderId="103" xfId="0" applyFont="1" applyBorder="1"/>
    <xf numFmtId="0" fontId="47" fillId="2" borderId="106" xfId="0" applyFont="1" applyFill="1" applyBorder="1" applyAlignment="1">
      <alignment horizontal="center" vertical="center" wrapText="1" readingOrder="1"/>
    </xf>
    <xf numFmtId="0" fontId="3" fillId="0" borderId="110" xfId="0" applyFont="1" applyBorder="1"/>
    <xf numFmtId="0" fontId="3" fillId="0" borderId="116" xfId="0" applyFont="1" applyBorder="1"/>
    <xf numFmtId="0" fontId="47" fillId="2" borderId="107" xfId="0" applyFont="1" applyFill="1" applyBorder="1" applyAlignment="1">
      <alignment horizontal="center" vertical="center" wrapText="1" readingOrder="1"/>
    </xf>
    <xf numFmtId="0" fontId="3" fillId="0" borderId="111" xfId="0" applyFont="1" applyBorder="1"/>
    <xf numFmtId="0" fontId="47" fillId="2" borderId="117" xfId="0" applyFont="1" applyFill="1" applyBorder="1" applyAlignment="1">
      <alignment horizontal="center" vertical="center" wrapText="1" readingOrder="1"/>
    </xf>
    <xf numFmtId="0" fontId="3" fillId="0" borderId="118" xfId="0" applyFont="1" applyBorder="1"/>
  </cellXfs>
  <cellStyles count="2">
    <cellStyle name="Normal" xfId="0" builtinId="0"/>
    <cellStyle name="Porcentaje" xfId="1" builtinId="5"/>
  </cellStyles>
  <dxfs count="32">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31"/>
      <tableStyleElement type="firstRowStripe" dxfId="30"/>
      <tableStyleElement type="second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752475</xdr:colOff>
      <xdr:row>0</xdr:row>
      <xdr:rowOff>85725</xdr:rowOff>
    </xdr:from>
    <xdr:ext cx="2265045" cy="790575"/>
    <xdr:pic>
      <xdr:nvPicPr>
        <xdr:cNvPr id="2" name="image1.png" descr="LOGO NUEVO">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994535" y="85725"/>
          <a:ext cx="2265045" cy="790575"/>
        </a:xfrm>
        <a:prstGeom prst="rect">
          <a:avLst/>
        </a:prstGeom>
        <a:noFill/>
      </xdr:spPr>
    </xdr:pic>
    <xdr:clientData fLocksWithSheet="0"/>
  </xdr:oneCellAnchor>
</xdr:wsDr>
</file>

<file path=xl/tables/table1.xml><?xml version="1.0" encoding="utf-8"?>
<table xmlns="http://schemas.openxmlformats.org/spreadsheetml/2006/main" id="1" name="Table_1" displayName="Table_1" ref="B209:C219">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E20" sqref="E20:F20"/>
    </sheetView>
  </sheetViews>
  <sheetFormatPr baseColWidth="10" defaultColWidth="14.42578125" defaultRowHeight="15" customHeight="1" x14ac:dyDescent="0.25"/>
  <cols>
    <col min="1" max="1" width="2.85546875" customWidth="1"/>
    <col min="2" max="3" width="24.5703125" customWidth="1"/>
    <col min="4" max="4" width="16" customWidth="1"/>
    <col min="5" max="5" width="24.5703125" customWidth="1"/>
    <col min="6" max="6" width="27.5703125" customWidth="1"/>
    <col min="7" max="8" width="24.5703125" customWidth="1"/>
    <col min="9" max="26" width="11.4257812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41" t="s">
        <v>0</v>
      </c>
      <c r="C2" s="142"/>
      <c r="D2" s="142"/>
      <c r="E2" s="142"/>
      <c r="F2" s="142"/>
      <c r="G2" s="142"/>
      <c r="H2" s="143"/>
      <c r="I2" s="1"/>
      <c r="J2" s="1"/>
      <c r="K2" s="1"/>
      <c r="L2" s="1"/>
      <c r="M2" s="1"/>
      <c r="N2" s="1"/>
      <c r="O2" s="1"/>
      <c r="P2" s="1"/>
      <c r="Q2" s="1"/>
      <c r="R2" s="1"/>
      <c r="S2" s="1"/>
      <c r="T2" s="1"/>
      <c r="U2" s="1"/>
      <c r="V2" s="1"/>
      <c r="W2" s="1"/>
      <c r="X2" s="1"/>
      <c r="Y2" s="1"/>
      <c r="Z2" s="1"/>
    </row>
    <row r="3" spans="1:26" x14ac:dyDescent="0.25">
      <c r="A3" s="1"/>
      <c r="B3" s="2"/>
      <c r="C3" s="3"/>
      <c r="D3" s="3"/>
      <c r="E3" s="3"/>
      <c r="F3" s="3"/>
      <c r="G3" s="3"/>
      <c r="H3" s="4"/>
      <c r="I3" s="1"/>
      <c r="J3" s="1"/>
      <c r="K3" s="1"/>
      <c r="L3" s="1"/>
      <c r="M3" s="1"/>
      <c r="N3" s="1"/>
      <c r="O3" s="1"/>
      <c r="P3" s="1"/>
      <c r="Q3" s="1"/>
      <c r="R3" s="1"/>
      <c r="S3" s="1"/>
      <c r="T3" s="1"/>
      <c r="U3" s="1"/>
      <c r="V3" s="1"/>
      <c r="W3" s="1"/>
      <c r="X3" s="1"/>
      <c r="Y3" s="1"/>
      <c r="Z3" s="1"/>
    </row>
    <row r="4" spans="1:26" ht="63" customHeight="1" x14ac:dyDescent="0.25">
      <c r="A4" s="1"/>
      <c r="B4" s="144" t="s">
        <v>1</v>
      </c>
      <c r="C4" s="145"/>
      <c r="D4" s="145"/>
      <c r="E4" s="145"/>
      <c r="F4" s="145"/>
      <c r="G4" s="145"/>
      <c r="H4" s="146"/>
      <c r="I4" s="1"/>
      <c r="J4" s="1"/>
      <c r="K4" s="1"/>
      <c r="L4" s="1"/>
      <c r="M4" s="1"/>
      <c r="N4" s="1"/>
      <c r="O4" s="1"/>
      <c r="P4" s="1"/>
      <c r="Q4" s="1"/>
      <c r="R4" s="1"/>
      <c r="S4" s="1"/>
      <c r="T4" s="1"/>
      <c r="U4" s="1"/>
      <c r="V4" s="1"/>
      <c r="W4" s="1"/>
      <c r="X4" s="1"/>
      <c r="Y4" s="1"/>
      <c r="Z4" s="1"/>
    </row>
    <row r="5" spans="1:26" ht="63" customHeight="1" x14ac:dyDescent="0.25">
      <c r="A5" s="1"/>
      <c r="B5" s="147"/>
      <c r="C5" s="148"/>
      <c r="D5" s="148"/>
      <c r="E5" s="148"/>
      <c r="F5" s="148"/>
      <c r="G5" s="148"/>
      <c r="H5" s="149"/>
      <c r="I5" s="1"/>
      <c r="J5" s="1"/>
      <c r="K5" s="1"/>
      <c r="L5" s="1"/>
      <c r="M5" s="1"/>
      <c r="N5" s="1"/>
      <c r="O5" s="1"/>
      <c r="P5" s="1"/>
      <c r="Q5" s="1"/>
      <c r="R5" s="1"/>
      <c r="S5" s="1"/>
      <c r="T5" s="1"/>
      <c r="U5" s="1"/>
      <c r="V5" s="1"/>
      <c r="W5" s="1"/>
      <c r="X5" s="1"/>
      <c r="Y5" s="1"/>
      <c r="Z5" s="1"/>
    </row>
    <row r="6" spans="1:26" x14ac:dyDescent="0.25">
      <c r="A6" s="1"/>
      <c r="B6" s="150" t="s">
        <v>2</v>
      </c>
      <c r="C6" s="151"/>
      <c r="D6" s="151"/>
      <c r="E6" s="151"/>
      <c r="F6" s="151"/>
      <c r="G6" s="151"/>
      <c r="H6" s="152"/>
      <c r="I6" s="1"/>
      <c r="J6" s="1"/>
      <c r="K6" s="1"/>
      <c r="L6" s="1"/>
      <c r="M6" s="1"/>
      <c r="N6" s="1"/>
      <c r="O6" s="1"/>
      <c r="P6" s="1"/>
      <c r="Q6" s="1"/>
      <c r="R6" s="1"/>
      <c r="S6" s="1"/>
      <c r="T6" s="1"/>
      <c r="U6" s="1"/>
      <c r="V6" s="1"/>
      <c r="W6" s="1"/>
      <c r="X6" s="1"/>
      <c r="Y6" s="1"/>
      <c r="Z6" s="1"/>
    </row>
    <row r="7" spans="1:26" ht="95.25" customHeight="1" x14ac:dyDescent="0.25">
      <c r="A7" s="1"/>
      <c r="B7" s="153" t="s">
        <v>3</v>
      </c>
      <c r="C7" s="154"/>
      <c r="D7" s="154"/>
      <c r="E7" s="154"/>
      <c r="F7" s="154"/>
      <c r="G7" s="154"/>
      <c r="H7" s="155"/>
      <c r="I7" s="1"/>
      <c r="J7" s="1"/>
      <c r="K7" s="1"/>
      <c r="L7" s="1"/>
      <c r="M7" s="1"/>
      <c r="N7" s="1"/>
      <c r="O7" s="1"/>
      <c r="P7" s="1"/>
      <c r="Q7" s="1"/>
      <c r="R7" s="1"/>
      <c r="S7" s="1"/>
      <c r="T7" s="1"/>
      <c r="U7" s="1"/>
      <c r="V7" s="1"/>
      <c r="W7" s="1"/>
      <c r="X7" s="1"/>
      <c r="Y7" s="1"/>
      <c r="Z7" s="1"/>
    </row>
    <row r="8" spans="1:26" ht="16.5" x14ac:dyDescent="0.25">
      <c r="A8" s="1"/>
      <c r="B8" s="5"/>
      <c r="C8" s="6"/>
      <c r="D8" s="6"/>
      <c r="E8" s="6"/>
      <c r="F8" s="6"/>
      <c r="G8" s="6"/>
      <c r="H8" s="7"/>
      <c r="I8" s="1"/>
      <c r="J8" s="1"/>
      <c r="K8" s="1"/>
      <c r="L8" s="1"/>
      <c r="M8" s="1"/>
      <c r="N8" s="1"/>
      <c r="O8" s="1"/>
      <c r="P8" s="1"/>
      <c r="Q8" s="1"/>
      <c r="R8" s="1"/>
      <c r="S8" s="1"/>
      <c r="T8" s="1"/>
      <c r="U8" s="1"/>
      <c r="V8" s="1"/>
      <c r="W8" s="1"/>
      <c r="X8" s="1"/>
      <c r="Y8" s="1"/>
      <c r="Z8" s="1"/>
    </row>
    <row r="9" spans="1:26" ht="16.5" customHeight="1" x14ac:dyDescent="0.25">
      <c r="A9" s="1"/>
      <c r="B9" s="156" t="s">
        <v>4</v>
      </c>
      <c r="C9" s="145"/>
      <c r="D9" s="145"/>
      <c r="E9" s="145"/>
      <c r="F9" s="145"/>
      <c r="G9" s="145"/>
      <c r="H9" s="146"/>
      <c r="I9" s="1"/>
      <c r="J9" s="1"/>
      <c r="K9" s="1"/>
      <c r="L9" s="1"/>
      <c r="M9" s="1"/>
      <c r="N9" s="1"/>
      <c r="O9" s="1"/>
      <c r="P9" s="1"/>
      <c r="Q9" s="1"/>
      <c r="R9" s="1"/>
      <c r="S9" s="1"/>
      <c r="T9" s="1"/>
      <c r="U9" s="1"/>
      <c r="V9" s="1"/>
      <c r="W9" s="1"/>
      <c r="X9" s="1"/>
      <c r="Y9" s="1"/>
      <c r="Z9" s="1"/>
    </row>
    <row r="10" spans="1:26" ht="44.25" customHeight="1" x14ac:dyDescent="0.25">
      <c r="A10" s="1"/>
      <c r="B10" s="157"/>
      <c r="C10" s="145"/>
      <c r="D10" s="145"/>
      <c r="E10" s="145"/>
      <c r="F10" s="145"/>
      <c r="G10" s="145"/>
      <c r="H10" s="146"/>
      <c r="I10" s="1"/>
      <c r="J10" s="1"/>
      <c r="K10" s="1"/>
      <c r="L10" s="1"/>
      <c r="M10" s="1"/>
      <c r="N10" s="1"/>
      <c r="O10" s="1"/>
      <c r="P10" s="1"/>
      <c r="Q10" s="1"/>
      <c r="R10" s="1"/>
      <c r="S10" s="1"/>
      <c r="T10" s="1"/>
      <c r="U10" s="1"/>
      <c r="V10" s="1"/>
      <c r="W10" s="1"/>
      <c r="X10" s="1"/>
      <c r="Y10" s="1"/>
      <c r="Z10" s="1"/>
    </row>
    <row r="11" spans="1:26" x14ac:dyDescent="0.25">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x14ac:dyDescent="0.25">
      <c r="A12" s="1"/>
      <c r="B12" s="8"/>
      <c r="C12" s="158" t="s">
        <v>5</v>
      </c>
      <c r="D12" s="159"/>
      <c r="E12" s="160" t="s">
        <v>6</v>
      </c>
      <c r="F12" s="161"/>
      <c r="G12" s="9"/>
      <c r="H12" s="12"/>
      <c r="I12" s="1"/>
      <c r="J12" s="1"/>
      <c r="K12" s="1"/>
      <c r="L12" s="1"/>
      <c r="M12" s="1"/>
      <c r="N12" s="1"/>
      <c r="O12" s="1"/>
      <c r="P12" s="1"/>
      <c r="Q12" s="1"/>
      <c r="R12" s="1"/>
      <c r="S12" s="1"/>
      <c r="T12" s="1"/>
      <c r="U12" s="1"/>
      <c r="V12" s="1"/>
      <c r="W12" s="1"/>
      <c r="X12" s="1"/>
      <c r="Y12" s="1"/>
      <c r="Z12" s="1"/>
    </row>
    <row r="13" spans="1:26" ht="35.25" customHeight="1" x14ac:dyDescent="0.25">
      <c r="A13" s="1"/>
      <c r="B13" s="8"/>
      <c r="C13" s="162" t="s">
        <v>7</v>
      </c>
      <c r="D13" s="163"/>
      <c r="E13" s="164" t="s">
        <v>8</v>
      </c>
      <c r="F13" s="165"/>
      <c r="G13" s="9"/>
      <c r="H13" s="12"/>
      <c r="I13" s="1"/>
      <c r="J13" s="1"/>
      <c r="K13" s="1"/>
      <c r="L13" s="1"/>
      <c r="M13" s="1"/>
      <c r="N13" s="1"/>
      <c r="O13" s="1"/>
      <c r="P13" s="1"/>
      <c r="Q13" s="1"/>
      <c r="R13" s="1"/>
      <c r="S13" s="1"/>
      <c r="T13" s="1"/>
      <c r="U13" s="1"/>
      <c r="V13" s="1"/>
      <c r="W13" s="1"/>
      <c r="X13" s="1"/>
      <c r="Y13" s="1"/>
      <c r="Z13" s="1"/>
    </row>
    <row r="14" spans="1:26" ht="17.25" customHeight="1" x14ac:dyDescent="0.25">
      <c r="A14" s="1"/>
      <c r="B14" s="8"/>
      <c r="C14" s="162" t="s">
        <v>9</v>
      </c>
      <c r="D14" s="163"/>
      <c r="E14" s="164" t="s">
        <v>10</v>
      </c>
      <c r="F14" s="165"/>
      <c r="G14" s="9"/>
      <c r="H14" s="12"/>
      <c r="I14" s="1"/>
      <c r="J14" s="1"/>
      <c r="K14" s="1"/>
      <c r="L14" s="1"/>
      <c r="M14" s="1"/>
      <c r="N14" s="1"/>
      <c r="O14" s="1"/>
      <c r="P14" s="1"/>
      <c r="Q14" s="1"/>
      <c r="R14" s="1"/>
      <c r="S14" s="1"/>
      <c r="T14" s="1"/>
      <c r="U14" s="1"/>
      <c r="V14" s="1"/>
      <c r="W14" s="1"/>
      <c r="X14" s="1"/>
      <c r="Y14" s="1"/>
      <c r="Z14" s="1"/>
    </row>
    <row r="15" spans="1:26" ht="19.5" customHeight="1" x14ac:dyDescent="0.25">
      <c r="A15" s="1"/>
      <c r="B15" s="8"/>
      <c r="C15" s="162" t="s">
        <v>11</v>
      </c>
      <c r="D15" s="163"/>
      <c r="E15" s="164" t="s">
        <v>12</v>
      </c>
      <c r="F15" s="165"/>
      <c r="G15" s="9"/>
      <c r="H15" s="12"/>
      <c r="I15" s="1"/>
      <c r="J15" s="1"/>
      <c r="K15" s="1"/>
      <c r="L15" s="1"/>
      <c r="M15" s="1"/>
      <c r="N15" s="1"/>
      <c r="O15" s="1"/>
      <c r="P15" s="1"/>
      <c r="Q15" s="1"/>
      <c r="R15" s="1"/>
      <c r="S15" s="1"/>
      <c r="T15" s="1"/>
      <c r="U15" s="1"/>
      <c r="V15" s="1"/>
      <c r="W15" s="1"/>
      <c r="X15" s="1"/>
      <c r="Y15" s="1"/>
      <c r="Z15" s="1"/>
    </row>
    <row r="16" spans="1:26" ht="69.75" customHeight="1" x14ac:dyDescent="0.25">
      <c r="A16" s="1"/>
      <c r="B16" s="8"/>
      <c r="C16" s="162" t="s">
        <v>13</v>
      </c>
      <c r="D16" s="163"/>
      <c r="E16" s="164" t="s">
        <v>14</v>
      </c>
      <c r="F16" s="165"/>
      <c r="G16" s="9"/>
      <c r="H16" s="12"/>
      <c r="I16" s="1"/>
      <c r="J16" s="1"/>
      <c r="K16" s="1"/>
      <c r="L16" s="1"/>
      <c r="M16" s="1"/>
      <c r="N16" s="1"/>
      <c r="O16" s="1"/>
      <c r="P16" s="1"/>
      <c r="Q16" s="1"/>
      <c r="R16" s="1"/>
      <c r="S16" s="1"/>
      <c r="T16" s="1"/>
      <c r="U16" s="1"/>
      <c r="V16" s="1"/>
      <c r="W16" s="1"/>
      <c r="X16" s="1"/>
      <c r="Y16" s="1"/>
      <c r="Z16" s="1"/>
    </row>
    <row r="17" spans="1:26" ht="34.5" customHeight="1" x14ac:dyDescent="0.25">
      <c r="A17" s="1"/>
      <c r="B17" s="8"/>
      <c r="C17" s="166" t="s">
        <v>15</v>
      </c>
      <c r="D17" s="167"/>
      <c r="E17" s="168" t="s">
        <v>16</v>
      </c>
      <c r="F17" s="169"/>
      <c r="G17" s="9"/>
      <c r="H17" s="12"/>
      <c r="I17" s="1"/>
      <c r="J17" s="1"/>
      <c r="K17" s="1"/>
      <c r="L17" s="1"/>
      <c r="M17" s="1"/>
      <c r="N17" s="1"/>
      <c r="O17" s="1"/>
      <c r="P17" s="1"/>
      <c r="Q17" s="1"/>
      <c r="R17" s="1"/>
      <c r="S17" s="1"/>
      <c r="T17" s="1"/>
      <c r="U17" s="1"/>
      <c r="V17" s="1"/>
      <c r="W17" s="1"/>
      <c r="X17" s="1"/>
      <c r="Y17" s="1"/>
      <c r="Z17" s="1"/>
    </row>
    <row r="18" spans="1:26" ht="27.75" customHeight="1" x14ac:dyDescent="0.25">
      <c r="A18" s="1"/>
      <c r="B18" s="8"/>
      <c r="C18" s="166" t="s">
        <v>17</v>
      </c>
      <c r="D18" s="167"/>
      <c r="E18" s="168" t="s">
        <v>18</v>
      </c>
      <c r="F18" s="169"/>
      <c r="G18" s="9"/>
      <c r="H18" s="12"/>
      <c r="I18" s="1"/>
      <c r="J18" s="1"/>
      <c r="K18" s="1"/>
      <c r="L18" s="1"/>
      <c r="M18" s="1"/>
      <c r="N18" s="1"/>
      <c r="O18" s="1"/>
      <c r="P18" s="1"/>
      <c r="Q18" s="1"/>
      <c r="R18" s="1"/>
      <c r="S18" s="1"/>
      <c r="T18" s="1"/>
      <c r="U18" s="1"/>
      <c r="V18" s="1"/>
      <c r="W18" s="1"/>
      <c r="X18" s="1"/>
      <c r="Y18" s="1"/>
      <c r="Z18" s="1"/>
    </row>
    <row r="19" spans="1:26" ht="28.5" customHeight="1" x14ac:dyDescent="0.25">
      <c r="A19" s="1"/>
      <c r="B19" s="8"/>
      <c r="C19" s="166" t="s">
        <v>19</v>
      </c>
      <c r="D19" s="167"/>
      <c r="E19" s="168" t="s">
        <v>20</v>
      </c>
      <c r="F19" s="169"/>
      <c r="G19" s="9"/>
      <c r="H19" s="12"/>
      <c r="I19" s="1"/>
      <c r="J19" s="1"/>
      <c r="K19" s="1"/>
      <c r="L19" s="1"/>
      <c r="M19" s="1"/>
      <c r="N19" s="1"/>
      <c r="O19" s="1"/>
      <c r="P19" s="1"/>
      <c r="Q19" s="1"/>
      <c r="R19" s="1"/>
      <c r="S19" s="1"/>
      <c r="T19" s="1"/>
      <c r="U19" s="1"/>
      <c r="V19" s="1"/>
      <c r="W19" s="1"/>
      <c r="X19" s="1"/>
      <c r="Y19" s="1"/>
      <c r="Z19" s="1"/>
    </row>
    <row r="20" spans="1:26" ht="72.75" customHeight="1" x14ac:dyDescent="0.25">
      <c r="A20" s="1"/>
      <c r="B20" s="8"/>
      <c r="C20" s="166" t="s">
        <v>21</v>
      </c>
      <c r="D20" s="167"/>
      <c r="E20" s="168" t="s">
        <v>22</v>
      </c>
      <c r="F20" s="169"/>
      <c r="G20" s="9"/>
      <c r="H20" s="12"/>
      <c r="I20" s="1"/>
      <c r="J20" s="1"/>
      <c r="K20" s="1"/>
      <c r="L20" s="1"/>
      <c r="M20" s="1"/>
      <c r="N20" s="1"/>
      <c r="O20" s="1"/>
      <c r="P20" s="1"/>
      <c r="Q20" s="1"/>
      <c r="R20" s="1"/>
      <c r="S20" s="1"/>
      <c r="T20" s="1"/>
      <c r="U20" s="1"/>
      <c r="V20" s="1"/>
      <c r="W20" s="1"/>
      <c r="X20" s="1"/>
      <c r="Y20" s="1"/>
      <c r="Z20" s="1"/>
    </row>
    <row r="21" spans="1:26" ht="64.5" customHeight="1" x14ac:dyDescent="0.25">
      <c r="A21" s="1"/>
      <c r="B21" s="8"/>
      <c r="C21" s="166" t="s">
        <v>23</v>
      </c>
      <c r="D21" s="167"/>
      <c r="E21" s="168" t="s">
        <v>24</v>
      </c>
      <c r="F21" s="169"/>
      <c r="G21" s="9"/>
      <c r="H21" s="12"/>
      <c r="I21" s="1"/>
      <c r="J21" s="1"/>
      <c r="K21" s="1"/>
      <c r="L21" s="1"/>
      <c r="M21" s="1"/>
      <c r="N21" s="1"/>
      <c r="O21" s="1"/>
      <c r="P21" s="1"/>
      <c r="Q21" s="1"/>
      <c r="R21" s="1"/>
      <c r="S21" s="1"/>
      <c r="T21" s="1"/>
      <c r="U21" s="1"/>
      <c r="V21" s="1"/>
      <c r="W21" s="1"/>
      <c r="X21" s="1"/>
      <c r="Y21" s="1"/>
      <c r="Z21" s="1"/>
    </row>
    <row r="22" spans="1:26" ht="71.25" customHeight="1" x14ac:dyDescent="0.25">
      <c r="A22" s="1"/>
      <c r="B22" s="8"/>
      <c r="C22" s="166" t="s">
        <v>25</v>
      </c>
      <c r="D22" s="167"/>
      <c r="E22" s="168" t="s">
        <v>26</v>
      </c>
      <c r="F22" s="169"/>
      <c r="G22" s="9"/>
      <c r="H22" s="12"/>
      <c r="I22" s="1"/>
      <c r="J22" s="1"/>
      <c r="K22" s="1"/>
      <c r="L22" s="1"/>
      <c r="M22" s="1"/>
      <c r="N22" s="1"/>
      <c r="O22" s="1"/>
      <c r="P22" s="1"/>
      <c r="Q22" s="1"/>
      <c r="R22" s="1"/>
      <c r="S22" s="1"/>
      <c r="T22" s="1"/>
      <c r="U22" s="1"/>
      <c r="V22" s="1"/>
      <c r="W22" s="1"/>
      <c r="X22" s="1"/>
      <c r="Y22" s="1"/>
      <c r="Z22" s="1"/>
    </row>
    <row r="23" spans="1:26" ht="55.5" customHeight="1" x14ac:dyDescent="0.25">
      <c r="A23" s="1"/>
      <c r="B23" s="8"/>
      <c r="C23" s="166" t="s">
        <v>27</v>
      </c>
      <c r="D23" s="167"/>
      <c r="E23" s="168" t="s">
        <v>28</v>
      </c>
      <c r="F23" s="169"/>
      <c r="G23" s="9"/>
      <c r="H23" s="12"/>
      <c r="I23" s="1"/>
      <c r="J23" s="1"/>
      <c r="K23" s="1"/>
      <c r="L23" s="1"/>
      <c r="M23" s="1"/>
      <c r="N23" s="1"/>
      <c r="O23" s="1"/>
      <c r="P23" s="1"/>
      <c r="Q23" s="1"/>
      <c r="R23" s="1"/>
      <c r="S23" s="1"/>
      <c r="T23" s="1"/>
      <c r="U23" s="1"/>
      <c r="V23" s="1"/>
      <c r="W23" s="1"/>
      <c r="X23" s="1"/>
      <c r="Y23" s="1"/>
      <c r="Z23" s="1"/>
    </row>
    <row r="24" spans="1:26" ht="42" customHeight="1" x14ac:dyDescent="0.25">
      <c r="A24" s="1"/>
      <c r="B24" s="8"/>
      <c r="C24" s="166" t="s">
        <v>29</v>
      </c>
      <c r="D24" s="167"/>
      <c r="E24" s="168" t="s">
        <v>30</v>
      </c>
      <c r="F24" s="169"/>
      <c r="G24" s="9"/>
      <c r="H24" s="12"/>
      <c r="I24" s="1"/>
      <c r="J24" s="1"/>
      <c r="K24" s="1"/>
      <c r="L24" s="1"/>
      <c r="M24" s="1"/>
      <c r="N24" s="1"/>
      <c r="O24" s="1"/>
      <c r="P24" s="1"/>
      <c r="Q24" s="1"/>
      <c r="R24" s="1"/>
      <c r="S24" s="1"/>
      <c r="T24" s="1"/>
      <c r="U24" s="1"/>
      <c r="V24" s="1"/>
      <c r="W24" s="1"/>
      <c r="X24" s="1"/>
      <c r="Y24" s="1"/>
      <c r="Z24" s="1"/>
    </row>
    <row r="25" spans="1:26" ht="59.25" customHeight="1" x14ac:dyDescent="0.25">
      <c r="A25" s="1"/>
      <c r="B25" s="8"/>
      <c r="C25" s="166" t="s">
        <v>31</v>
      </c>
      <c r="D25" s="167"/>
      <c r="E25" s="168" t="s">
        <v>32</v>
      </c>
      <c r="F25" s="169"/>
      <c r="G25" s="9"/>
      <c r="H25" s="12"/>
      <c r="I25" s="1"/>
      <c r="J25" s="1"/>
      <c r="K25" s="1"/>
      <c r="L25" s="1"/>
      <c r="M25" s="1"/>
      <c r="N25" s="1"/>
      <c r="O25" s="1"/>
      <c r="P25" s="1"/>
      <c r="Q25" s="1"/>
      <c r="R25" s="1"/>
      <c r="S25" s="1"/>
      <c r="T25" s="1"/>
      <c r="U25" s="1"/>
      <c r="V25" s="1"/>
      <c r="W25" s="1"/>
      <c r="X25" s="1"/>
      <c r="Y25" s="1"/>
      <c r="Z25" s="1"/>
    </row>
    <row r="26" spans="1:26" ht="23.25" customHeight="1" x14ac:dyDescent="0.25">
      <c r="A26" s="1"/>
      <c r="B26" s="8"/>
      <c r="C26" s="166" t="s">
        <v>33</v>
      </c>
      <c r="D26" s="167"/>
      <c r="E26" s="168" t="s">
        <v>34</v>
      </c>
      <c r="F26" s="169"/>
      <c r="G26" s="9"/>
      <c r="H26" s="12"/>
      <c r="I26" s="1"/>
      <c r="J26" s="1"/>
      <c r="K26" s="1"/>
      <c r="L26" s="1"/>
      <c r="M26" s="1"/>
      <c r="N26" s="1"/>
      <c r="O26" s="1"/>
      <c r="P26" s="1"/>
      <c r="Q26" s="1"/>
      <c r="R26" s="1"/>
      <c r="S26" s="1"/>
      <c r="T26" s="1"/>
      <c r="U26" s="1"/>
      <c r="V26" s="1"/>
      <c r="W26" s="1"/>
      <c r="X26" s="1"/>
      <c r="Y26" s="1"/>
      <c r="Z26" s="1"/>
    </row>
    <row r="27" spans="1:26" ht="30.75" customHeight="1" x14ac:dyDescent="0.25">
      <c r="A27" s="1"/>
      <c r="B27" s="8"/>
      <c r="C27" s="166" t="s">
        <v>35</v>
      </c>
      <c r="D27" s="167"/>
      <c r="E27" s="168" t="s">
        <v>36</v>
      </c>
      <c r="F27" s="169"/>
      <c r="G27" s="9"/>
      <c r="H27" s="12"/>
      <c r="I27" s="1"/>
      <c r="J27" s="1"/>
      <c r="K27" s="1"/>
      <c r="L27" s="1"/>
      <c r="M27" s="1"/>
      <c r="N27" s="1"/>
      <c r="O27" s="1"/>
      <c r="P27" s="1"/>
      <c r="Q27" s="1"/>
      <c r="R27" s="1"/>
      <c r="S27" s="1"/>
      <c r="T27" s="1"/>
      <c r="U27" s="1"/>
      <c r="V27" s="1"/>
      <c r="W27" s="1"/>
      <c r="X27" s="1"/>
      <c r="Y27" s="1"/>
      <c r="Z27" s="1"/>
    </row>
    <row r="28" spans="1:26" ht="35.25" customHeight="1" x14ac:dyDescent="0.25">
      <c r="A28" s="1"/>
      <c r="B28" s="8"/>
      <c r="C28" s="166" t="s">
        <v>37</v>
      </c>
      <c r="D28" s="167"/>
      <c r="E28" s="168" t="s">
        <v>38</v>
      </c>
      <c r="F28" s="169"/>
      <c r="G28" s="9"/>
      <c r="H28" s="12"/>
      <c r="I28" s="1"/>
      <c r="J28" s="1"/>
      <c r="K28" s="1"/>
      <c r="L28" s="1"/>
      <c r="M28" s="1"/>
      <c r="N28" s="1"/>
      <c r="O28" s="1"/>
      <c r="P28" s="1"/>
      <c r="Q28" s="1"/>
      <c r="R28" s="1"/>
      <c r="S28" s="1"/>
      <c r="T28" s="1"/>
      <c r="U28" s="1"/>
      <c r="V28" s="1"/>
      <c r="W28" s="1"/>
      <c r="X28" s="1"/>
      <c r="Y28" s="1"/>
      <c r="Z28" s="1"/>
    </row>
    <row r="29" spans="1:26" ht="33" customHeight="1" x14ac:dyDescent="0.25">
      <c r="A29" s="1"/>
      <c r="B29" s="8"/>
      <c r="C29" s="166" t="s">
        <v>39</v>
      </c>
      <c r="D29" s="167"/>
      <c r="E29" s="168" t="s">
        <v>38</v>
      </c>
      <c r="F29" s="169"/>
      <c r="G29" s="9"/>
      <c r="H29" s="12"/>
      <c r="I29" s="1"/>
      <c r="J29" s="1"/>
      <c r="K29" s="1"/>
      <c r="L29" s="1"/>
      <c r="M29" s="1"/>
      <c r="N29" s="1"/>
      <c r="O29" s="1"/>
      <c r="P29" s="1"/>
      <c r="Q29" s="1"/>
      <c r="R29" s="1"/>
      <c r="S29" s="1"/>
      <c r="T29" s="1"/>
      <c r="U29" s="1"/>
      <c r="V29" s="1"/>
      <c r="W29" s="1"/>
      <c r="X29" s="1"/>
      <c r="Y29" s="1"/>
      <c r="Z29" s="1"/>
    </row>
    <row r="30" spans="1:26" ht="30" customHeight="1" x14ac:dyDescent="0.25">
      <c r="A30" s="1"/>
      <c r="B30" s="8"/>
      <c r="C30" s="166" t="s">
        <v>40</v>
      </c>
      <c r="D30" s="167"/>
      <c r="E30" s="168" t="s">
        <v>41</v>
      </c>
      <c r="F30" s="169"/>
      <c r="G30" s="9"/>
      <c r="H30" s="12"/>
      <c r="I30" s="1"/>
      <c r="J30" s="1"/>
      <c r="K30" s="1"/>
      <c r="L30" s="1"/>
      <c r="M30" s="1"/>
      <c r="N30" s="1"/>
      <c r="O30" s="1"/>
      <c r="P30" s="1"/>
      <c r="Q30" s="1"/>
      <c r="R30" s="1"/>
      <c r="S30" s="1"/>
      <c r="T30" s="1"/>
      <c r="U30" s="1"/>
      <c r="V30" s="1"/>
      <c r="W30" s="1"/>
      <c r="X30" s="1"/>
      <c r="Y30" s="1"/>
      <c r="Z30" s="1"/>
    </row>
    <row r="31" spans="1:26" ht="35.25" customHeight="1" x14ac:dyDescent="0.25">
      <c r="A31" s="1"/>
      <c r="B31" s="8"/>
      <c r="C31" s="166" t="s">
        <v>42</v>
      </c>
      <c r="D31" s="167"/>
      <c r="E31" s="168" t="s">
        <v>43</v>
      </c>
      <c r="F31" s="169"/>
      <c r="G31" s="9"/>
      <c r="H31" s="12"/>
      <c r="I31" s="1"/>
      <c r="J31" s="1"/>
      <c r="K31" s="1"/>
      <c r="L31" s="1"/>
      <c r="M31" s="1"/>
      <c r="N31" s="1"/>
      <c r="O31" s="1"/>
      <c r="P31" s="1"/>
      <c r="Q31" s="1"/>
      <c r="R31" s="1"/>
      <c r="S31" s="1"/>
      <c r="T31" s="1"/>
      <c r="U31" s="1"/>
      <c r="V31" s="1"/>
      <c r="W31" s="1"/>
      <c r="X31" s="1"/>
      <c r="Y31" s="1"/>
      <c r="Z31" s="1"/>
    </row>
    <row r="32" spans="1:26" ht="31.5" customHeight="1" x14ac:dyDescent="0.25">
      <c r="A32" s="1"/>
      <c r="B32" s="8"/>
      <c r="C32" s="166" t="s">
        <v>44</v>
      </c>
      <c r="D32" s="167"/>
      <c r="E32" s="168" t="s">
        <v>45</v>
      </c>
      <c r="F32" s="169"/>
      <c r="G32" s="9"/>
      <c r="H32" s="12"/>
      <c r="I32" s="1"/>
      <c r="J32" s="1"/>
      <c r="K32" s="1"/>
      <c r="L32" s="1"/>
      <c r="M32" s="1"/>
      <c r="N32" s="1"/>
      <c r="O32" s="1"/>
      <c r="P32" s="1"/>
      <c r="Q32" s="1"/>
      <c r="R32" s="1"/>
      <c r="S32" s="1"/>
      <c r="T32" s="1"/>
      <c r="U32" s="1"/>
      <c r="V32" s="1"/>
      <c r="W32" s="1"/>
      <c r="X32" s="1"/>
      <c r="Y32" s="1"/>
      <c r="Z32" s="1"/>
    </row>
    <row r="33" spans="1:26" ht="35.25" customHeight="1" x14ac:dyDescent="0.25">
      <c r="A33" s="1"/>
      <c r="B33" s="8"/>
      <c r="C33" s="166" t="s">
        <v>46</v>
      </c>
      <c r="D33" s="167"/>
      <c r="E33" s="168" t="s">
        <v>47</v>
      </c>
      <c r="F33" s="169"/>
      <c r="G33" s="9"/>
      <c r="H33" s="12"/>
      <c r="I33" s="1"/>
      <c r="J33" s="1"/>
      <c r="K33" s="1"/>
      <c r="L33" s="1"/>
      <c r="M33" s="1"/>
      <c r="N33" s="1"/>
      <c r="O33" s="1"/>
      <c r="P33" s="1"/>
      <c r="Q33" s="1"/>
      <c r="R33" s="1"/>
      <c r="S33" s="1"/>
      <c r="T33" s="1"/>
      <c r="U33" s="1"/>
      <c r="V33" s="1"/>
      <c r="W33" s="1"/>
      <c r="X33" s="1"/>
      <c r="Y33" s="1"/>
      <c r="Z33" s="1"/>
    </row>
    <row r="34" spans="1:26" ht="59.25" customHeight="1" x14ac:dyDescent="0.25">
      <c r="A34" s="1"/>
      <c r="B34" s="8"/>
      <c r="C34" s="166" t="s">
        <v>48</v>
      </c>
      <c r="D34" s="167"/>
      <c r="E34" s="168" t="s">
        <v>49</v>
      </c>
      <c r="F34" s="169"/>
      <c r="G34" s="9"/>
      <c r="H34" s="12"/>
      <c r="I34" s="1"/>
      <c r="J34" s="1"/>
      <c r="K34" s="1"/>
      <c r="L34" s="1"/>
      <c r="M34" s="1"/>
      <c r="N34" s="1"/>
      <c r="O34" s="1"/>
      <c r="P34" s="1"/>
      <c r="Q34" s="1"/>
      <c r="R34" s="1"/>
      <c r="S34" s="1"/>
      <c r="T34" s="1"/>
      <c r="U34" s="1"/>
      <c r="V34" s="1"/>
      <c r="W34" s="1"/>
      <c r="X34" s="1"/>
      <c r="Y34" s="1"/>
      <c r="Z34" s="1"/>
    </row>
    <row r="35" spans="1:26" ht="29.25" customHeight="1" x14ac:dyDescent="0.25">
      <c r="A35" s="1"/>
      <c r="B35" s="8"/>
      <c r="C35" s="166" t="s">
        <v>50</v>
      </c>
      <c r="D35" s="167"/>
      <c r="E35" s="168" t="s">
        <v>51</v>
      </c>
      <c r="F35" s="169"/>
      <c r="G35" s="9"/>
      <c r="H35" s="12"/>
      <c r="I35" s="1"/>
      <c r="J35" s="1"/>
      <c r="K35" s="1"/>
      <c r="L35" s="1"/>
      <c r="M35" s="1"/>
      <c r="N35" s="1"/>
      <c r="O35" s="1"/>
      <c r="P35" s="1"/>
      <c r="Q35" s="1"/>
      <c r="R35" s="1"/>
      <c r="S35" s="1"/>
      <c r="T35" s="1"/>
      <c r="U35" s="1"/>
      <c r="V35" s="1"/>
      <c r="W35" s="1"/>
      <c r="X35" s="1"/>
      <c r="Y35" s="1"/>
      <c r="Z35" s="1"/>
    </row>
    <row r="36" spans="1:26" ht="82.5" customHeight="1" x14ac:dyDescent="0.25">
      <c r="A36" s="1"/>
      <c r="B36" s="8"/>
      <c r="C36" s="166" t="s">
        <v>52</v>
      </c>
      <c r="D36" s="167"/>
      <c r="E36" s="168" t="s">
        <v>53</v>
      </c>
      <c r="F36" s="169"/>
      <c r="G36" s="9"/>
      <c r="H36" s="12"/>
      <c r="I36" s="1"/>
      <c r="J36" s="1"/>
      <c r="K36" s="1"/>
      <c r="L36" s="1"/>
      <c r="M36" s="1"/>
      <c r="N36" s="1"/>
      <c r="O36" s="1"/>
      <c r="P36" s="1"/>
      <c r="Q36" s="1"/>
      <c r="R36" s="1"/>
      <c r="S36" s="1"/>
      <c r="T36" s="1"/>
      <c r="U36" s="1"/>
      <c r="V36" s="1"/>
      <c r="W36" s="1"/>
      <c r="X36" s="1"/>
      <c r="Y36" s="1"/>
      <c r="Z36" s="1"/>
    </row>
    <row r="37" spans="1:26" ht="46.5" customHeight="1" x14ac:dyDescent="0.25">
      <c r="A37" s="1"/>
      <c r="B37" s="8"/>
      <c r="C37" s="166" t="s">
        <v>54</v>
      </c>
      <c r="D37" s="167"/>
      <c r="E37" s="168" t="s">
        <v>55</v>
      </c>
      <c r="F37" s="169"/>
      <c r="G37" s="9"/>
      <c r="H37" s="12"/>
      <c r="I37" s="1"/>
      <c r="J37" s="1"/>
      <c r="K37" s="1"/>
      <c r="L37" s="1"/>
      <c r="M37" s="1"/>
      <c r="N37" s="1"/>
      <c r="O37" s="1"/>
      <c r="P37" s="1"/>
      <c r="Q37" s="1"/>
      <c r="R37" s="1"/>
      <c r="S37" s="1"/>
      <c r="T37" s="1"/>
      <c r="U37" s="1"/>
      <c r="V37" s="1"/>
      <c r="W37" s="1"/>
      <c r="X37" s="1"/>
      <c r="Y37" s="1"/>
      <c r="Z37" s="1"/>
    </row>
    <row r="38" spans="1:26" ht="6.75" customHeight="1" x14ac:dyDescent="0.25">
      <c r="A38" s="1"/>
      <c r="B38" s="8"/>
      <c r="C38" s="175"/>
      <c r="D38" s="176"/>
      <c r="E38" s="170"/>
      <c r="F38" s="171"/>
      <c r="G38" s="9"/>
      <c r="H38" s="12"/>
      <c r="I38" s="1"/>
      <c r="J38" s="1"/>
      <c r="K38" s="1"/>
      <c r="L38" s="1"/>
      <c r="M38" s="1"/>
      <c r="N38" s="1"/>
      <c r="O38" s="1"/>
      <c r="P38" s="1"/>
      <c r="Q38" s="1"/>
      <c r="R38" s="1"/>
      <c r="S38" s="1"/>
      <c r="T38" s="1"/>
      <c r="U38" s="1"/>
      <c r="V38" s="1"/>
      <c r="W38" s="1"/>
      <c r="X38" s="1"/>
      <c r="Y38" s="1"/>
      <c r="Z38" s="1"/>
    </row>
    <row r="39" spans="1:26" ht="15.75" customHeight="1" x14ac:dyDescent="0.25">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x14ac:dyDescent="0.25">
      <c r="A40" s="1"/>
      <c r="B40" s="172" t="s">
        <v>56</v>
      </c>
      <c r="C40" s="173"/>
      <c r="D40" s="173"/>
      <c r="E40" s="173"/>
      <c r="F40" s="173"/>
      <c r="G40" s="173"/>
      <c r="H40" s="174"/>
      <c r="I40" s="1"/>
      <c r="J40" s="1"/>
      <c r="K40" s="1"/>
      <c r="L40" s="1"/>
      <c r="M40" s="1"/>
      <c r="N40" s="1"/>
      <c r="O40" s="1"/>
      <c r="P40" s="1"/>
      <c r="Q40" s="1"/>
      <c r="R40" s="1"/>
      <c r="S40" s="1"/>
      <c r="T40" s="1"/>
      <c r="U40" s="1"/>
      <c r="V40" s="1"/>
      <c r="W40" s="1"/>
      <c r="X40" s="1"/>
      <c r="Y40" s="1"/>
      <c r="Z40" s="1"/>
    </row>
    <row r="41" spans="1:26" ht="20.25" customHeight="1" x14ac:dyDescent="0.25">
      <c r="A41" s="1"/>
      <c r="B41" s="172" t="s">
        <v>57</v>
      </c>
      <c r="C41" s="173"/>
      <c r="D41" s="173"/>
      <c r="E41" s="173"/>
      <c r="F41" s="173"/>
      <c r="G41" s="173"/>
      <c r="H41" s="174"/>
      <c r="I41" s="1"/>
      <c r="J41" s="1"/>
      <c r="K41" s="1"/>
      <c r="L41" s="1"/>
      <c r="M41" s="1"/>
      <c r="N41" s="1"/>
      <c r="O41" s="1"/>
      <c r="P41" s="1"/>
      <c r="Q41" s="1"/>
      <c r="R41" s="1"/>
      <c r="S41" s="1"/>
      <c r="T41" s="1"/>
      <c r="U41" s="1"/>
      <c r="V41" s="1"/>
      <c r="W41" s="1"/>
      <c r="X41" s="1"/>
      <c r="Y41" s="1"/>
      <c r="Z41" s="1"/>
    </row>
    <row r="42" spans="1:26" ht="20.25" customHeight="1" x14ac:dyDescent="0.25">
      <c r="A42" s="1"/>
      <c r="B42" s="172" t="s">
        <v>58</v>
      </c>
      <c r="C42" s="173"/>
      <c r="D42" s="173"/>
      <c r="E42" s="173"/>
      <c r="F42" s="173"/>
      <c r="G42" s="173"/>
      <c r="H42" s="174"/>
      <c r="I42" s="1"/>
      <c r="J42" s="1"/>
      <c r="K42" s="1"/>
      <c r="L42" s="1"/>
      <c r="M42" s="1"/>
      <c r="N42" s="1"/>
      <c r="O42" s="1"/>
      <c r="P42" s="1"/>
      <c r="Q42" s="1"/>
      <c r="R42" s="1"/>
      <c r="S42" s="1"/>
      <c r="T42" s="1"/>
      <c r="U42" s="1"/>
      <c r="V42" s="1"/>
      <c r="W42" s="1"/>
      <c r="X42" s="1"/>
      <c r="Y42" s="1"/>
      <c r="Z42" s="1"/>
    </row>
    <row r="43" spans="1:26" ht="20.25" customHeight="1" x14ac:dyDescent="0.25">
      <c r="A43" s="1"/>
      <c r="B43" s="172" t="s">
        <v>59</v>
      </c>
      <c r="C43" s="173"/>
      <c r="D43" s="173"/>
      <c r="E43" s="173"/>
      <c r="F43" s="173"/>
      <c r="G43" s="173"/>
      <c r="H43" s="174"/>
      <c r="I43" s="1"/>
      <c r="J43" s="1"/>
      <c r="K43" s="1"/>
      <c r="L43" s="1"/>
      <c r="M43" s="1"/>
      <c r="N43" s="1"/>
      <c r="O43" s="1"/>
      <c r="P43" s="1"/>
      <c r="Q43" s="1"/>
      <c r="R43" s="1"/>
      <c r="S43" s="1"/>
      <c r="T43" s="1"/>
      <c r="U43" s="1"/>
      <c r="V43" s="1"/>
      <c r="W43" s="1"/>
      <c r="X43" s="1"/>
      <c r="Y43" s="1"/>
      <c r="Z43" s="1"/>
    </row>
    <row r="44" spans="1:26" ht="15.75" customHeight="1" x14ac:dyDescent="0.25">
      <c r="A44" s="1"/>
      <c r="B44" s="172" t="s">
        <v>60</v>
      </c>
      <c r="C44" s="173"/>
      <c r="D44" s="173"/>
      <c r="E44" s="173"/>
      <c r="F44" s="173"/>
      <c r="G44" s="173"/>
      <c r="H44" s="174"/>
      <c r="I44" s="1"/>
      <c r="J44" s="1"/>
      <c r="K44" s="1"/>
      <c r="L44" s="1"/>
      <c r="M44" s="1"/>
      <c r="N44" s="1"/>
      <c r="O44" s="1"/>
      <c r="P44" s="1"/>
      <c r="Q44" s="1"/>
      <c r="R44" s="1"/>
      <c r="S44" s="1"/>
      <c r="T44" s="1"/>
      <c r="U44" s="1"/>
      <c r="V44" s="1"/>
      <c r="W44" s="1"/>
      <c r="X44" s="1"/>
      <c r="Y44" s="1"/>
      <c r="Z44" s="1"/>
    </row>
    <row r="45" spans="1:26" ht="15.75" customHeight="1" x14ac:dyDescent="0.25">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37:D37"/>
    <mergeCell ref="C38:D38"/>
    <mergeCell ref="C30:D30"/>
    <mergeCell ref="C31:D31"/>
    <mergeCell ref="C32:D32"/>
    <mergeCell ref="C33:D33"/>
    <mergeCell ref="C34:D34"/>
    <mergeCell ref="C35:D35"/>
    <mergeCell ref="C36:D36"/>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E947"/>
  <sheetViews>
    <sheetView tabSelected="1" topLeftCell="A4" zoomScaleNormal="100" workbookViewId="0">
      <pane xSplit="5" ySplit="6" topLeftCell="AE10" activePane="bottomRight" state="frozen"/>
      <selection activeCell="A4" sqref="A4"/>
      <selection pane="topRight" activeCell="F4" sqref="F4"/>
      <selection pane="bottomLeft" activeCell="A10" sqref="A10"/>
      <selection pane="bottomRight" activeCell="AE30" sqref="AE30"/>
    </sheetView>
  </sheetViews>
  <sheetFormatPr baseColWidth="10" defaultColWidth="14.42578125" defaultRowHeight="15" customHeight="1" x14ac:dyDescent="0.25"/>
  <cols>
    <col min="1" max="1" width="4" customWidth="1"/>
    <col min="2" max="2" width="14.140625" customWidth="1"/>
    <col min="3" max="5" width="15.7109375" customWidth="1"/>
    <col min="6" max="6" width="19" customWidth="1"/>
    <col min="7" max="7" width="17.85546875" customWidth="1"/>
    <col min="8" max="8" width="16.5703125" customWidth="1"/>
    <col min="9" max="9" width="6.42578125" customWidth="1"/>
    <col min="10" max="10" width="27.42578125" customWidth="1"/>
    <col min="11" max="11" width="30.42578125" hidden="1" customWidth="1"/>
    <col min="12" max="12" width="17.5703125" customWidth="1"/>
    <col min="13" max="13" width="6.42578125" customWidth="1"/>
    <col min="14" max="14" width="16" customWidth="1"/>
    <col min="15" max="15" width="5.85546875" customWidth="1"/>
    <col min="16" max="16" width="31" customWidth="1"/>
    <col min="17" max="17" width="15.140625" customWidth="1"/>
    <col min="18" max="18" width="6.85546875" customWidth="1"/>
    <col min="19" max="19" width="5" customWidth="1"/>
    <col min="20" max="20" width="5.5703125" customWidth="1"/>
    <col min="21" max="21" width="7.140625" customWidth="1"/>
    <col min="22" max="22" width="6.5703125" customWidth="1"/>
    <col min="23" max="23" width="7.5703125" customWidth="1"/>
    <col min="24" max="24" width="38.42578125" hidden="1" customWidth="1"/>
    <col min="25" max="25" width="8.5703125" customWidth="1"/>
    <col min="26" max="26" width="10.42578125" customWidth="1"/>
    <col min="27" max="27" width="9.42578125" customWidth="1"/>
    <col min="28" max="28" width="9.140625" customWidth="1"/>
    <col min="29" max="29" width="8.42578125" customWidth="1"/>
    <col min="30" max="30" width="7.42578125" customWidth="1"/>
    <col min="31" max="31" width="22.42578125" customWidth="1"/>
    <col min="32" max="32" width="19.140625" customWidth="1"/>
    <col min="33" max="33" width="18.85546875" customWidth="1"/>
    <col min="34" max="34" width="17.85546875" customWidth="1"/>
    <col min="35" max="35" width="18.5703125" customWidth="1"/>
    <col min="36" max="36" width="22.5703125" hidden="1" customWidth="1"/>
    <col min="37" max="37" width="17.5703125" customWidth="1"/>
    <col min="38" max="38" width="15.85546875" customWidth="1"/>
    <col min="39" max="39" width="23.42578125" customWidth="1"/>
    <col min="40" max="40" width="46.85546875" customWidth="1"/>
    <col min="41" max="57" width="11.42578125" customWidth="1"/>
  </cols>
  <sheetData>
    <row r="1" spans="1:57" ht="16.5" customHeight="1" x14ac:dyDescent="0.3">
      <c r="A1" s="181"/>
      <c r="B1" s="182"/>
      <c r="C1" s="182"/>
      <c r="D1" s="183"/>
      <c r="E1" s="186" t="s">
        <v>61</v>
      </c>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8"/>
      <c r="AJ1" s="189" t="s">
        <v>62</v>
      </c>
      <c r="AK1" s="188"/>
      <c r="AL1" s="18"/>
      <c r="AM1" s="18"/>
      <c r="AN1" s="18"/>
      <c r="AO1" s="18"/>
      <c r="AP1" s="18"/>
      <c r="AQ1" s="18"/>
      <c r="AR1" s="18"/>
      <c r="AS1" s="18"/>
      <c r="AT1" s="18"/>
      <c r="AU1" s="18"/>
      <c r="AV1" s="18"/>
      <c r="AW1" s="18"/>
      <c r="AX1" s="18"/>
      <c r="AY1" s="18"/>
      <c r="AZ1" s="18"/>
      <c r="BA1" s="18"/>
      <c r="BB1" s="18"/>
      <c r="BC1" s="18"/>
      <c r="BD1" s="18"/>
      <c r="BE1" s="18"/>
    </row>
    <row r="2" spans="1:57" ht="61.35" customHeight="1" x14ac:dyDescent="0.3">
      <c r="A2" s="184"/>
      <c r="B2" s="148"/>
      <c r="C2" s="148"/>
      <c r="D2" s="185"/>
      <c r="E2" s="190" t="s">
        <v>63</v>
      </c>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8"/>
      <c r="AJ2" s="189" t="s">
        <v>64</v>
      </c>
      <c r="AK2" s="188"/>
      <c r="AL2" s="18"/>
      <c r="AM2" s="18"/>
      <c r="AN2" s="18"/>
      <c r="AO2" s="18"/>
      <c r="AP2" s="18"/>
      <c r="AQ2" s="18"/>
      <c r="AR2" s="18"/>
      <c r="AS2" s="18"/>
      <c r="AT2" s="18"/>
      <c r="AU2" s="18"/>
      <c r="AV2" s="18"/>
      <c r="AW2" s="18"/>
      <c r="AX2" s="18"/>
      <c r="AY2" s="18"/>
      <c r="AZ2" s="18"/>
      <c r="BA2" s="18"/>
      <c r="BB2" s="18"/>
      <c r="BC2" s="18"/>
      <c r="BD2" s="18"/>
      <c r="BE2" s="18"/>
    </row>
    <row r="3" spans="1:57" ht="16.5" customHeight="1" x14ac:dyDescent="0.3">
      <c r="A3" s="19"/>
      <c r="B3" s="20"/>
      <c r="C3" s="19"/>
      <c r="D3" s="19"/>
      <c r="E3" s="18"/>
      <c r="F3" s="21"/>
      <c r="G3" s="18"/>
      <c r="H3" s="18"/>
      <c r="I3" s="18"/>
      <c r="J3" s="18"/>
      <c r="K3" s="18"/>
      <c r="L3" s="18"/>
      <c r="M3" s="18"/>
      <c r="N3" s="18"/>
      <c r="O3" s="18"/>
      <c r="P3" s="18"/>
      <c r="Q3" s="18"/>
      <c r="R3" s="18"/>
      <c r="S3" s="18"/>
      <c r="T3" s="18"/>
      <c r="U3" s="18"/>
      <c r="V3" s="18"/>
      <c r="W3" s="18"/>
      <c r="X3" s="18"/>
      <c r="Y3" s="18"/>
      <c r="Z3" s="18"/>
      <c r="AA3" s="18"/>
      <c r="AB3" s="18"/>
      <c r="AC3" s="18"/>
      <c r="AD3" s="18"/>
      <c r="AE3" s="18"/>
      <c r="AF3" s="22"/>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1:57" ht="26.25" customHeight="1" x14ac:dyDescent="0.35">
      <c r="A4" s="191" t="s">
        <v>65</v>
      </c>
      <c r="B4" s="192"/>
      <c r="C4" s="193" t="s">
        <v>66</v>
      </c>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2"/>
      <c r="AL4" s="18"/>
      <c r="AM4" s="18"/>
      <c r="AN4" s="18"/>
      <c r="AO4" s="18"/>
      <c r="AP4" s="18"/>
      <c r="AQ4" s="18"/>
      <c r="AR4" s="18"/>
      <c r="AS4" s="18"/>
      <c r="AT4" s="18"/>
      <c r="AU4" s="18"/>
      <c r="AV4" s="18"/>
      <c r="AW4" s="18"/>
      <c r="AX4" s="18"/>
      <c r="AY4" s="18"/>
      <c r="AZ4" s="18"/>
      <c r="BA4" s="18"/>
      <c r="BB4" s="18"/>
      <c r="BC4" s="18"/>
      <c r="BD4" s="18"/>
      <c r="BE4" s="18"/>
    </row>
    <row r="5" spans="1:57" ht="25.5" customHeight="1" x14ac:dyDescent="0.35">
      <c r="A5" s="191" t="s">
        <v>67</v>
      </c>
      <c r="B5" s="192"/>
      <c r="C5" s="198" t="s">
        <v>68</v>
      </c>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8"/>
      <c r="AL5" s="18"/>
      <c r="AM5" s="18"/>
      <c r="AN5" s="18"/>
      <c r="AO5" s="18"/>
      <c r="AP5" s="18"/>
      <c r="AQ5" s="18"/>
      <c r="AR5" s="18"/>
      <c r="AS5" s="18"/>
      <c r="AT5" s="18"/>
      <c r="AU5" s="18"/>
      <c r="AV5" s="18"/>
      <c r="AW5" s="18"/>
      <c r="AX5" s="18"/>
      <c r="AY5" s="18"/>
      <c r="AZ5" s="18"/>
      <c r="BA5" s="18"/>
      <c r="BB5" s="18"/>
      <c r="BC5" s="18"/>
      <c r="BD5" s="18"/>
      <c r="BE5" s="18"/>
    </row>
    <row r="6" spans="1:57" ht="21.75" customHeight="1" x14ac:dyDescent="0.35">
      <c r="A6" s="191" t="s">
        <v>69</v>
      </c>
      <c r="B6" s="192"/>
      <c r="C6" s="198" t="s">
        <v>70</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8"/>
      <c r="AL6" s="18"/>
      <c r="AM6" s="18"/>
      <c r="AN6" s="18"/>
      <c r="AO6" s="18"/>
      <c r="AP6" s="18"/>
      <c r="AQ6" s="18"/>
      <c r="AR6" s="18"/>
      <c r="AS6" s="18"/>
      <c r="AT6" s="18"/>
      <c r="AU6" s="18"/>
      <c r="AV6" s="18"/>
      <c r="AW6" s="18"/>
      <c r="AX6" s="18"/>
      <c r="AY6" s="18"/>
      <c r="AZ6" s="18"/>
      <c r="BA6" s="18"/>
      <c r="BB6" s="18"/>
      <c r="BC6" s="18"/>
      <c r="BD6" s="18"/>
      <c r="BE6" s="18"/>
    </row>
    <row r="7" spans="1:57" ht="35.25" customHeight="1" x14ac:dyDescent="0.3">
      <c r="A7" s="195" t="s">
        <v>71</v>
      </c>
      <c r="B7" s="196"/>
      <c r="C7" s="196"/>
      <c r="D7" s="196"/>
      <c r="E7" s="196"/>
      <c r="F7" s="196"/>
      <c r="G7" s="197"/>
      <c r="H7" s="195" t="s">
        <v>72</v>
      </c>
      <c r="I7" s="196"/>
      <c r="J7" s="196"/>
      <c r="K7" s="196"/>
      <c r="L7" s="196"/>
      <c r="M7" s="196"/>
      <c r="N7" s="197"/>
      <c r="O7" s="195" t="s">
        <v>73</v>
      </c>
      <c r="P7" s="196"/>
      <c r="Q7" s="196"/>
      <c r="R7" s="196"/>
      <c r="S7" s="196"/>
      <c r="T7" s="196"/>
      <c r="U7" s="196"/>
      <c r="V7" s="196"/>
      <c r="W7" s="197"/>
      <c r="X7" s="195" t="s">
        <v>74</v>
      </c>
      <c r="Y7" s="196"/>
      <c r="Z7" s="196"/>
      <c r="AA7" s="196"/>
      <c r="AB7" s="196"/>
      <c r="AC7" s="196"/>
      <c r="AD7" s="197"/>
      <c r="AE7" s="195" t="s">
        <v>75</v>
      </c>
      <c r="AF7" s="196"/>
      <c r="AG7" s="196"/>
      <c r="AH7" s="196"/>
      <c r="AI7" s="196"/>
      <c r="AJ7" s="196"/>
      <c r="AK7" s="197"/>
      <c r="AL7" s="177" t="s">
        <v>231</v>
      </c>
      <c r="AM7" s="178"/>
      <c r="AN7" s="179"/>
      <c r="AO7" s="18"/>
      <c r="AP7" s="18"/>
      <c r="AQ7" s="18"/>
      <c r="AR7" s="18"/>
      <c r="AS7" s="18"/>
      <c r="AT7" s="18"/>
      <c r="AU7" s="18"/>
      <c r="AV7" s="18"/>
      <c r="AW7" s="18"/>
      <c r="AX7" s="18"/>
      <c r="AY7" s="18"/>
      <c r="AZ7" s="18"/>
      <c r="BA7" s="18"/>
      <c r="BB7" s="18"/>
      <c r="BC7" s="18"/>
      <c r="BD7" s="18"/>
      <c r="BE7" s="18"/>
    </row>
    <row r="8" spans="1:57" s="129" customFormat="1" ht="16.5" customHeight="1" x14ac:dyDescent="0.25">
      <c r="A8" s="212" t="s">
        <v>76</v>
      </c>
      <c r="B8" s="213" t="s">
        <v>15</v>
      </c>
      <c r="C8" s="208" t="s">
        <v>17</v>
      </c>
      <c r="D8" s="208" t="s">
        <v>19</v>
      </c>
      <c r="E8" s="208" t="s">
        <v>21</v>
      </c>
      <c r="F8" s="201" t="s">
        <v>23</v>
      </c>
      <c r="G8" s="208" t="s">
        <v>77</v>
      </c>
      <c r="H8" s="208" t="s">
        <v>78</v>
      </c>
      <c r="I8" s="209" t="s">
        <v>79</v>
      </c>
      <c r="J8" s="201" t="s">
        <v>80</v>
      </c>
      <c r="K8" s="201" t="s">
        <v>81</v>
      </c>
      <c r="L8" s="211" t="s">
        <v>82</v>
      </c>
      <c r="M8" s="209" t="s">
        <v>79</v>
      </c>
      <c r="N8" s="208" t="s">
        <v>29</v>
      </c>
      <c r="O8" s="199" t="s">
        <v>83</v>
      </c>
      <c r="P8" s="201" t="s">
        <v>31</v>
      </c>
      <c r="Q8" s="201" t="s">
        <v>33</v>
      </c>
      <c r="R8" s="202" t="s">
        <v>84</v>
      </c>
      <c r="S8" s="203"/>
      <c r="T8" s="203"/>
      <c r="U8" s="203"/>
      <c r="V8" s="203"/>
      <c r="W8" s="204"/>
      <c r="X8" s="199" t="s">
        <v>85</v>
      </c>
      <c r="Y8" s="199" t="s">
        <v>86</v>
      </c>
      <c r="Z8" s="199" t="s">
        <v>79</v>
      </c>
      <c r="AA8" s="199" t="s">
        <v>87</v>
      </c>
      <c r="AB8" s="199" t="s">
        <v>79</v>
      </c>
      <c r="AC8" s="199" t="s">
        <v>88</v>
      </c>
      <c r="AD8" s="199" t="s">
        <v>50</v>
      </c>
      <c r="AE8" s="201" t="s">
        <v>75</v>
      </c>
      <c r="AF8" s="201" t="s">
        <v>89</v>
      </c>
      <c r="AG8" s="201" t="s">
        <v>90</v>
      </c>
      <c r="AH8" s="201" t="s">
        <v>91</v>
      </c>
      <c r="AI8" s="201" t="s">
        <v>92</v>
      </c>
      <c r="AJ8" s="201" t="s">
        <v>93</v>
      </c>
      <c r="AK8" s="201" t="s">
        <v>54</v>
      </c>
      <c r="AL8" s="177" t="s">
        <v>232</v>
      </c>
      <c r="AM8" s="177" t="s">
        <v>233</v>
      </c>
      <c r="AN8" s="180" t="s">
        <v>234</v>
      </c>
      <c r="AO8" s="19"/>
      <c r="AP8" s="19"/>
      <c r="AQ8" s="19"/>
      <c r="AR8" s="19"/>
      <c r="AS8" s="19"/>
      <c r="AT8" s="19"/>
      <c r="AU8" s="19"/>
      <c r="AV8" s="19"/>
      <c r="AW8" s="19"/>
      <c r="AX8" s="19"/>
      <c r="AY8" s="19"/>
      <c r="AZ8" s="19"/>
      <c r="BA8" s="19"/>
      <c r="BB8" s="19"/>
      <c r="BC8" s="19"/>
      <c r="BD8" s="19"/>
      <c r="BE8" s="19"/>
    </row>
    <row r="9" spans="1:57" s="129" customFormat="1" ht="78.75" customHeight="1" x14ac:dyDescent="0.25">
      <c r="A9" s="200"/>
      <c r="B9" s="200"/>
      <c r="C9" s="200"/>
      <c r="D9" s="200"/>
      <c r="E9" s="214"/>
      <c r="F9" s="200"/>
      <c r="G9" s="200"/>
      <c r="H9" s="200"/>
      <c r="I9" s="210"/>
      <c r="J9" s="200"/>
      <c r="K9" s="200"/>
      <c r="L9" s="210"/>
      <c r="M9" s="210"/>
      <c r="N9" s="200"/>
      <c r="O9" s="200"/>
      <c r="P9" s="200"/>
      <c r="Q9" s="200"/>
      <c r="R9" s="23" t="s">
        <v>94</v>
      </c>
      <c r="S9" s="23" t="s">
        <v>95</v>
      </c>
      <c r="T9" s="23" t="s">
        <v>96</v>
      </c>
      <c r="U9" s="23" t="s">
        <v>97</v>
      </c>
      <c r="V9" s="23" t="s">
        <v>98</v>
      </c>
      <c r="W9" s="23" t="s">
        <v>99</v>
      </c>
      <c r="X9" s="200"/>
      <c r="Y9" s="200"/>
      <c r="Z9" s="200"/>
      <c r="AA9" s="200"/>
      <c r="AB9" s="200"/>
      <c r="AC9" s="200"/>
      <c r="AD9" s="200"/>
      <c r="AE9" s="200"/>
      <c r="AF9" s="200"/>
      <c r="AG9" s="200"/>
      <c r="AH9" s="200"/>
      <c r="AI9" s="200"/>
      <c r="AJ9" s="200"/>
      <c r="AK9" s="200"/>
      <c r="AL9" s="177" t="s">
        <v>235</v>
      </c>
      <c r="AM9" s="177" t="s">
        <v>233</v>
      </c>
      <c r="AN9" s="180"/>
      <c r="AO9" s="24"/>
      <c r="AP9" s="24"/>
      <c r="AQ9" s="24"/>
      <c r="AR9" s="24"/>
      <c r="AS9" s="24"/>
      <c r="AT9" s="24"/>
      <c r="AU9" s="24"/>
      <c r="AV9" s="24"/>
      <c r="AW9" s="24"/>
      <c r="AX9" s="24"/>
      <c r="AY9" s="24"/>
      <c r="AZ9" s="24"/>
      <c r="BA9" s="24"/>
      <c r="BB9" s="24"/>
      <c r="BC9" s="24"/>
      <c r="BD9" s="24"/>
      <c r="BE9" s="24"/>
    </row>
    <row r="10" spans="1:57" s="129" customFormat="1" ht="364.5" customHeight="1" x14ac:dyDescent="0.25">
      <c r="A10" s="138">
        <v>1</v>
      </c>
      <c r="B10" s="130" t="s">
        <v>100</v>
      </c>
      <c r="C10" s="130" t="s">
        <v>225</v>
      </c>
      <c r="D10" s="130" t="s">
        <v>226</v>
      </c>
      <c r="E10" s="130" t="s">
        <v>227</v>
      </c>
      <c r="F10" s="130" t="s">
        <v>101</v>
      </c>
      <c r="G10" s="130">
        <v>4</v>
      </c>
      <c r="H10" s="130" t="str">
        <f>IF(G10&lt;=0,"",IF(G10&lt;=2,"Muy Baja",IF(G10&lt;=24,"Baja",IF(G10&lt;=500,"Media",IF(G10&lt;=5000,"Alta","Muy Alta")))))</f>
        <v>Baja</v>
      </c>
      <c r="I10" s="130">
        <f>IF(H10="","",IF(H10="Muy Baja",0.2,IF(H10="Baja",0.4,IF(H10="Media",0.6,IF(H10="Alta",0.8,IF(H10="Muy Alta",1,))))))</f>
        <v>0.4</v>
      </c>
      <c r="J10" s="130" t="s">
        <v>102</v>
      </c>
      <c r="K10" s="130"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130"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30">
        <f ca="1">IF(L10="","",IF(L10="Leve",0.2,IF(L10="Menor",0.4,IF(L10="Moderado",0.6,IF(L10="Mayor",0.8,IF(L10="Catastrófico",1,))))))</f>
        <v>0.6</v>
      </c>
      <c r="N10" s="130"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25">
        <v>1</v>
      </c>
      <c r="P10" s="26" t="s">
        <v>103</v>
      </c>
      <c r="Q10" s="25" t="str">
        <f t="shared" ref="Q10:Q15" si="0">IF(OR(R10="Preventivo",R10="Detectivo"),"Probabilidad",IF(R10="Correctivo","Impacto",""))</f>
        <v>Probabilidad</v>
      </c>
      <c r="R10" s="27" t="s">
        <v>104</v>
      </c>
      <c r="S10" s="27" t="s">
        <v>105</v>
      </c>
      <c r="T10" s="28" t="str">
        <f t="shared" ref="T10:T15" si="1">IF(AND(R10="Preventivo",S10="Automático"),"50%",IF(AND(R10="Preventivo",S10="Manual"),"40%",IF(AND(R10="Detectivo",S10="Automático"),"40%",IF(AND(R10="Detectivo",S10="Manual"),"30%",IF(AND(R10="Correctivo",S10="Automático"),"35%",IF(AND(R10="Correctivo",S10="Manual"),"25%",""))))))</f>
        <v>40%</v>
      </c>
      <c r="U10" s="27" t="s">
        <v>106</v>
      </c>
      <c r="V10" s="27" t="s">
        <v>107</v>
      </c>
      <c r="W10" s="27" t="s">
        <v>108</v>
      </c>
      <c r="X10" s="29">
        <f>IFERROR(IF(Q10="Probabilidad",(I10-(+I10*T10)),IF(Q10="Impacto",I10,"")),"")</f>
        <v>0.24</v>
      </c>
      <c r="Y10" s="30" t="str">
        <f t="shared" ref="Y10:Y15" si="2">IFERROR(IF(X10="","",IF(X10&lt;=0.2,"Muy Baja",IF(X10&lt;=0.4,"Baja",IF(X10&lt;=0.6,"Media",IF(X10&lt;=0.8,"Alta","Muy Alta"))))),"")</f>
        <v>Baja</v>
      </c>
      <c r="Z10" s="31">
        <f t="shared" ref="Z10:Z15" si="3">+X10</f>
        <v>0.24</v>
      </c>
      <c r="AA10" s="30" t="str">
        <f t="shared" ref="AA10:AA15" ca="1" si="4">IFERROR(IF(AB10="","",IF(AB10&lt;=0.2,"Leve",IF(AB10&lt;=0.4,"Menor",IF(AB10&lt;=0.6,"Moderado",IF(AB10&lt;=0.8,"Mayor","Catastrófico"))))),"")</f>
        <v>Moderado</v>
      </c>
      <c r="AB10" s="31">
        <f ca="1">IFERROR(IF(Q10="Impacto",(M10-(+M10*T10)),IF(Q10="Probabilidad",M10,"")),"")</f>
        <v>0.6</v>
      </c>
      <c r="AC10" s="32" t="str">
        <f t="shared" ref="AC10:AC15" ca="1" si="5">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33" t="s">
        <v>109</v>
      </c>
      <c r="AE10" s="34" t="s">
        <v>228</v>
      </c>
      <c r="AF10" s="34" t="s">
        <v>110</v>
      </c>
      <c r="AG10" s="34" t="s">
        <v>111</v>
      </c>
      <c r="AH10" s="35">
        <v>45292</v>
      </c>
      <c r="AI10" s="36" t="s">
        <v>229</v>
      </c>
      <c r="AJ10" s="34" t="s">
        <v>230</v>
      </c>
      <c r="AK10" s="25" t="s">
        <v>112</v>
      </c>
      <c r="AL10" s="139">
        <v>0</v>
      </c>
      <c r="AM10" s="140" t="s">
        <v>236</v>
      </c>
      <c r="AN10" s="140" t="s">
        <v>237</v>
      </c>
      <c r="AO10" s="19"/>
      <c r="AP10" s="19"/>
      <c r="AQ10" s="19"/>
      <c r="AR10" s="19"/>
      <c r="AS10" s="19"/>
      <c r="AT10" s="19"/>
      <c r="AU10" s="19"/>
      <c r="AV10" s="19"/>
      <c r="AW10" s="19"/>
      <c r="AX10" s="19"/>
      <c r="AY10" s="19"/>
      <c r="AZ10" s="19"/>
      <c r="BA10" s="19"/>
      <c r="BB10" s="19"/>
      <c r="BC10" s="19"/>
      <c r="BD10" s="19"/>
      <c r="BE10" s="19"/>
    </row>
    <row r="11" spans="1:57" s="129" customFormat="1" ht="54" hidden="1" customHeight="1" x14ac:dyDescent="0.25">
      <c r="A11" s="131"/>
      <c r="B11" s="131"/>
      <c r="C11" s="130"/>
      <c r="D11" s="130"/>
      <c r="E11" s="130"/>
      <c r="F11" s="130"/>
      <c r="G11" s="130"/>
      <c r="H11" s="130"/>
      <c r="I11" s="130"/>
      <c r="J11" s="130"/>
      <c r="K11" s="130"/>
      <c r="L11" s="130"/>
      <c r="M11" s="130"/>
      <c r="N11" s="130"/>
      <c r="O11" s="25">
        <v>2</v>
      </c>
      <c r="P11" s="26"/>
      <c r="Q11" s="25" t="str">
        <f t="shared" si="0"/>
        <v/>
      </c>
      <c r="R11" s="27"/>
      <c r="S11" s="27"/>
      <c r="T11" s="28" t="str">
        <f t="shared" si="1"/>
        <v/>
      </c>
      <c r="U11" s="27"/>
      <c r="V11" s="27"/>
      <c r="W11" s="27"/>
      <c r="X11" s="29" t="str">
        <f>IFERROR(IF(AND(Q10="Probabilidad",Q11="Probabilidad"),(Z10-(+Z10*T11)),IF(Q11="Probabilidad",(I10-(+I10*T11)),IF(Q11="Impacto",Z10,""))),"")</f>
        <v/>
      </c>
      <c r="Y11" s="30" t="str">
        <f t="shared" si="2"/>
        <v/>
      </c>
      <c r="Z11" s="31" t="str">
        <f t="shared" si="3"/>
        <v/>
      </c>
      <c r="AA11" s="30" t="str">
        <f t="shared" si="4"/>
        <v/>
      </c>
      <c r="AB11" s="31" t="str">
        <f>IFERROR(IF(AND(Q10="Impacto",Q11="Impacto"),(AB10-(+AB10*T11)),IF(Q11="Impacto",(M10-(+M10*T11)),IF(Q11="Probabilidad",AB10,""))),"")</f>
        <v/>
      </c>
      <c r="AC11" s="32" t="str">
        <f t="shared" si="5"/>
        <v/>
      </c>
      <c r="AD11" s="33"/>
      <c r="AE11" s="34"/>
      <c r="AF11" s="34"/>
      <c r="AG11" s="34"/>
      <c r="AH11" s="35"/>
      <c r="AI11" s="35"/>
      <c r="AJ11" s="34"/>
      <c r="AK11" s="25"/>
      <c r="AL11" s="19"/>
      <c r="AM11" s="19"/>
      <c r="AN11" s="19"/>
      <c r="AO11" s="19"/>
      <c r="AP11" s="19"/>
      <c r="AQ11" s="19"/>
      <c r="AR11" s="19"/>
      <c r="AS11" s="19"/>
      <c r="AT11" s="19"/>
      <c r="AU11" s="19"/>
      <c r="AV11" s="19"/>
      <c r="AW11" s="19"/>
      <c r="AX11" s="19"/>
      <c r="AY11" s="19"/>
      <c r="AZ11" s="19"/>
      <c r="BA11" s="19"/>
      <c r="BB11" s="19"/>
      <c r="BC11" s="19"/>
      <c r="BD11" s="19"/>
      <c r="BE11" s="19"/>
    </row>
    <row r="12" spans="1:57" s="129" customFormat="1" ht="42.75" hidden="1" customHeight="1" x14ac:dyDescent="0.25">
      <c r="A12" s="131"/>
      <c r="B12" s="131"/>
      <c r="C12" s="130"/>
      <c r="D12" s="130"/>
      <c r="E12" s="130"/>
      <c r="F12" s="130"/>
      <c r="G12" s="130"/>
      <c r="H12" s="130"/>
      <c r="I12" s="130"/>
      <c r="J12" s="130"/>
      <c r="K12" s="130"/>
      <c r="L12" s="130"/>
      <c r="M12" s="130"/>
      <c r="N12" s="130"/>
      <c r="O12" s="25">
        <v>3</v>
      </c>
      <c r="P12" s="25"/>
      <c r="Q12" s="25" t="str">
        <f t="shared" si="0"/>
        <v/>
      </c>
      <c r="R12" s="27"/>
      <c r="S12" s="27"/>
      <c r="T12" s="28" t="str">
        <f t="shared" si="1"/>
        <v/>
      </c>
      <c r="U12" s="27"/>
      <c r="V12" s="27"/>
      <c r="W12" s="27"/>
      <c r="X12" s="29" t="str">
        <f t="shared" ref="X12:X15" si="6">IFERROR(IF(AND(Q11="Probabilidad",Q12="Probabilidad"),(Z11-(+Z11*T12)),IF(AND(Q11="Impacto",Q12="Probabilidad"),(Z10-(+Z10*T12)),IF(Q12="Impacto",Z11,""))),"")</f>
        <v/>
      </c>
      <c r="Y12" s="30" t="str">
        <f t="shared" si="2"/>
        <v/>
      </c>
      <c r="Z12" s="31" t="str">
        <f t="shared" si="3"/>
        <v/>
      </c>
      <c r="AA12" s="30" t="str">
        <f t="shared" si="4"/>
        <v/>
      </c>
      <c r="AB12" s="31" t="str">
        <f t="shared" ref="AB12:AB15" si="7">IFERROR(IF(AND(Q11="Impacto",Q12="Impacto"),(AB11-(+AB11*T12)),IF(AND(Q11="Probabilidad",Q12="Impacto"),(AB10-(+AB10*T12)),IF(Q12="Probabilidad",AB11,""))),"")</f>
        <v/>
      </c>
      <c r="AC12" s="32" t="str">
        <f t="shared" si="5"/>
        <v/>
      </c>
      <c r="AD12" s="33"/>
      <c r="AE12" s="34"/>
      <c r="AF12" s="34"/>
      <c r="AG12" s="34"/>
      <c r="AH12" s="35"/>
      <c r="AI12" s="35"/>
      <c r="AJ12" s="34"/>
      <c r="AK12" s="25"/>
      <c r="AL12" s="19"/>
      <c r="AM12" s="19"/>
      <c r="AN12" s="19"/>
      <c r="AO12" s="19"/>
      <c r="AP12" s="19"/>
      <c r="AQ12" s="19"/>
      <c r="AR12" s="19"/>
      <c r="AS12" s="19"/>
      <c r="AT12" s="19"/>
      <c r="AU12" s="19"/>
      <c r="AV12" s="19"/>
      <c r="AW12" s="19"/>
      <c r="AX12" s="19"/>
      <c r="AY12" s="19"/>
      <c r="AZ12" s="19"/>
      <c r="BA12" s="19"/>
      <c r="BB12" s="19"/>
      <c r="BC12" s="19"/>
      <c r="BD12" s="19"/>
      <c r="BE12" s="19"/>
    </row>
    <row r="13" spans="1:57" s="129" customFormat="1" ht="43.5" hidden="1" customHeight="1" x14ac:dyDescent="0.25">
      <c r="A13" s="131"/>
      <c r="B13" s="131"/>
      <c r="C13" s="130"/>
      <c r="D13" s="130"/>
      <c r="E13" s="130"/>
      <c r="F13" s="130"/>
      <c r="G13" s="130"/>
      <c r="H13" s="130"/>
      <c r="I13" s="130"/>
      <c r="J13" s="130"/>
      <c r="K13" s="130"/>
      <c r="L13" s="130"/>
      <c r="M13" s="130"/>
      <c r="N13" s="130"/>
      <c r="O13" s="25">
        <v>4</v>
      </c>
      <c r="P13" s="26"/>
      <c r="Q13" s="25" t="str">
        <f t="shared" si="0"/>
        <v/>
      </c>
      <c r="R13" s="27"/>
      <c r="S13" s="27"/>
      <c r="T13" s="28" t="str">
        <f t="shared" si="1"/>
        <v/>
      </c>
      <c r="U13" s="27"/>
      <c r="V13" s="27"/>
      <c r="W13" s="27"/>
      <c r="X13" s="29" t="str">
        <f t="shared" si="6"/>
        <v/>
      </c>
      <c r="Y13" s="30" t="str">
        <f t="shared" si="2"/>
        <v/>
      </c>
      <c r="Z13" s="31" t="str">
        <f t="shared" si="3"/>
        <v/>
      </c>
      <c r="AA13" s="30" t="str">
        <f t="shared" si="4"/>
        <v/>
      </c>
      <c r="AB13" s="31" t="str">
        <f t="shared" si="7"/>
        <v/>
      </c>
      <c r="AC13" s="32" t="str">
        <f t="shared" si="5"/>
        <v/>
      </c>
      <c r="AD13" s="33"/>
      <c r="AE13" s="34"/>
      <c r="AF13" s="34"/>
      <c r="AG13" s="34"/>
      <c r="AH13" s="35"/>
      <c r="AI13" s="35"/>
      <c r="AJ13" s="34"/>
      <c r="AK13" s="25"/>
      <c r="AL13" s="19"/>
      <c r="AM13" s="19"/>
      <c r="AN13" s="19"/>
      <c r="AO13" s="19"/>
      <c r="AP13" s="19"/>
      <c r="AQ13" s="19"/>
      <c r="AR13" s="19"/>
      <c r="AS13" s="19"/>
      <c r="AT13" s="19"/>
      <c r="AU13" s="19"/>
      <c r="AV13" s="19"/>
      <c r="AW13" s="19"/>
      <c r="AX13" s="19"/>
      <c r="AY13" s="19"/>
      <c r="AZ13" s="19"/>
      <c r="BA13" s="19"/>
      <c r="BB13" s="19"/>
      <c r="BC13" s="19"/>
      <c r="BD13" s="19"/>
      <c r="BE13" s="19"/>
    </row>
    <row r="14" spans="1:57" s="129" customFormat="1" ht="27.75" hidden="1" customHeight="1" x14ac:dyDescent="0.25">
      <c r="A14" s="131"/>
      <c r="B14" s="131"/>
      <c r="C14" s="130"/>
      <c r="D14" s="130"/>
      <c r="E14" s="130"/>
      <c r="F14" s="130"/>
      <c r="G14" s="130"/>
      <c r="H14" s="130"/>
      <c r="I14" s="130"/>
      <c r="J14" s="130"/>
      <c r="K14" s="130"/>
      <c r="L14" s="130"/>
      <c r="M14" s="130"/>
      <c r="N14" s="130"/>
      <c r="O14" s="25">
        <v>5</v>
      </c>
      <c r="P14" s="26"/>
      <c r="Q14" s="25" t="str">
        <f t="shared" si="0"/>
        <v/>
      </c>
      <c r="R14" s="27"/>
      <c r="S14" s="27"/>
      <c r="T14" s="28" t="str">
        <f t="shared" si="1"/>
        <v/>
      </c>
      <c r="U14" s="27"/>
      <c r="V14" s="27"/>
      <c r="W14" s="27"/>
      <c r="X14" s="29" t="str">
        <f t="shared" si="6"/>
        <v/>
      </c>
      <c r="Y14" s="30" t="str">
        <f t="shared" si="2"/>
        <v/>
      </c>
      <c r="Z14" s="31" t="str">
        <f t="shared" si="3"/>
        <v/>
      </c>
      <c r="AA14" s="30" t="str">
        <f t="shared" si="4"/>
        <v/>
      </c>
      <c r="AB14" s="31" t="str">
        <f t="shared" si="7"/>
        <v/>
      </c>
      <c r="AC14" s="32" t="str">
        <f t="shared" si="5"/>
        <v/>
      </c>
      <c r="AD14" s="33"/>
      <c r="AE14" s="34"/>
      <c r="AF14" s="34"/>
      <c r="AG14" s="34"/>
      <c r="AH14" s="35"/>
      <c r="AI14" s="35"/>
      <c r="AJ14" s="34"/>
      <c r="AK14" s="25"/>
      <c r="AL14" s="19"/>
      <c r="AM14" s="19"/>
      <c r="AN14" s="19"/>
      <c r="AO14" s="19"/>
      <c r="AP14" s="19"/>
      <c r="AQ14" s="19"/>
      <c r="AR14" s="19"/>
      <c r="AS14" s="19"/>
      <c r="AT14" s="19"/>
      <c r="AU14" s="19"/>
      <c r="AV14" s="19"/>
      <c r="AW14" s="19"/>
      <c r="AX14" s="19"/>
      <c r="AY14" s="19"/>
      <c r="AZ14" s="19"/>
      <c r="BA14" s="19"/>
      <c r="BB14" s="19"/>
      <c r="BC14" s="19"/>
      <c r="BD14" s="19"/>
      <c r="BE14" s="19"/>
    </row>
    <row r="15" spans="1:57" s="129" customFormat="1" ht="36.75" hidden="1" customHeight="1" x14ac:dyDescent="0.25">
      <c r="A15" s="132"/>
      <c r="B15" s="132"/>
      <c r="C15" s="130"/>
      <c r="D15" s="130"/>
      <c r="E15" s="130"/>
      <c r="F15" s="130"/>
      <c r="G15" s="130"/>
      <c r="H15" s="130"/>
      <c r="I15" s="130"/>
      <c r="J15" s="130"/>
      <c r="K15" s="130"/>
      <c r="L15" s="130"/>
      <c r="M15" s="130"/>
      <c r="N15" s="130"/>
      <c r="O15" s="25">
        <v>6</v>
      </c>
      <c r="P15" s="26"/>
      <c r="Q15" s="25" t="str">
        <f t="shared" si="0"/>
        <v/>
      </c>
      <c r="R15" s="27"/>
      <c r="S15" s="27"/>
      <c r="T15" s="28" t="str">
        <f t="shared" si="1"/>
        <v/>
      </c>
      <c r="U15" s="27"/>
      <c r="V15" s="27"/>
      <c r="W15" s="27"/>
      <c r="X15" s="29" t="str">
        <f t="shared" si="6"/>
        <v/>
      </c>
      <c r="Y15" s="30" t="str">
        <f t="shared" si="2"/>
        <v/>
      </c>
      <c r="Z15" s="31" t="str">
        <f t="shared" si="3"/>
        <v/>
      </c>
      <c r="AA15" s="30" t="str">
        <f t="shared" si="4"/>
        <v/>
      </c>
      <c r="AB15" s="31" t="str">
        <f t="shared" si="7"/>
        <v/>
      </c>
      <c r="AC15" s="32" t="str">
        <f t="shared" si="5"/>
        <v/>
      </c>
      <c r="AD15" s="33"/>
      <c r="AE15" s="34"/>
      <c r="AF15" s="34"/>
      <c r="AG15" s="34"/>
      <c r="AH15" s="35"/>
      <c r="AI15" s="35"/>
      <c r="AJ15" s="34"/>
      <c r="AK15" s="25"/>
      <c r="AL15" s="19"/>
      <c r="AM15" s="19"/>
      <c r="AN15" s="19"/>
      <c r="AO15" s="19"/>
      <c r="AP15" s="19"/>
      <c r="AQ15" s="19"/>
      <c r="AR15" s="19"/>
      <c r="AS15" s="19"/>
      <c r="AT15" s="19"/>
      <c r="AU15" s="19"/>
      <c r="AV15" s="19"/>
      <c r="AW15" s="19"/>
      <c r="AX15" s="19"/>
      <c r="AY15" s="19"/>
      <c r="AZ15" s="19"/>
      <c r="BA15" s="19"/>
      <c r="BB15" s="19"/>
      <c r="BC15" s="19"/>
      <c r="BD15" s="19"/>
      <c r="BE15" s="19"/>
    </row>
    <row r="16" spans="1:57" s="129" customFormat="1" ht="50.25" hidden="1" customHeight="1" x14ac:dyDescent="0.25">
      <c r="A16" s="133">
        <v>2</v>
      </c>
      <c r="B16" s="137"/>
      <c r="C16" s="137"/>
      <c r="D16" s="137"/>
      <c r="E16" s="137"/>
      <c r="F16" s="137"/>
      <c r="G16" s="133"/>
      <c r="H16" s="134"/>
      <c r="I16" s="135"/>
      <c r="J16" s="135"/>
      <c r="K16" s="135"/>
      <c r="L16" s="134"/>
      <c r="M16" s="135"/>
      <c r="N16" s="136"/>
      <c r="O16" s="25"/>
      <c r="P16" s="26"/>
      <c r="Q16" s="25"/>
      <c r="R16" s="27"/>
      <c r="S16" s="27"/>
      <c r="T16" s="28"/>
      <c r="U16" s="27"/>
      <c r="V16" s="27"/>
      <c r="W16" s="27"/>
      <c r="X16" s="29"/>
      <c r="Y16" s="30"/>
      <c r="Z16" s="31"/>
      <c r="AA16" s="30"/>
      <c r="AB16" s="31"/>
      <c r="AC16" s="32"/>
      <c r="AD16" s="33"/>
      <c r="AE16" s="34"/>
      <c r="AF16" s="34"/>
      <c r="AG16" s="34"/>
      <c r="AH16" s="35"/>
      <c r="AI16" s="36"/>
      <c r="AJ16" s="34"/>
      <c r="AK16" s="25"/>
      <c r="AL16" s="19"/>
      <c r="AM16" s="19"/>
      <c r="AN16" s="19"/>
      <c r="AO16" s="19"/>
      <c r="AP16" s="19"/>
      <c r="AQ16" s="19"/>
      <c r="AR16" s="19"/>
      <c r="AS16" s="19"/>
      <c r="AT16" s="19"/>
      <c r="AU16" s="19"/>
      <c r="AV16" s="19"/>
      <c r="AW16" s="19"/>
      <c r="AX16" s="19"/>
      <c r="AY16" s="19"/>
      <c r="AZ16" s="19"/>
      <c r="BA16" s="19"/>
      <c r="BB16" s="19"/>
      <c r="BC16" s="19"/>
      <c r="BD16" s="19"/>
      <c r="BE16" s="19"/>
    </row>
    <row r="17" spans="1:57" ht="15" customHeight="1" x14ac:dyDescent="0.3">
      <c r="A17" s="25"/>
      <c r="B17" s="205" t="s">
        <v>117</v>
      </c>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7"/>
      <c r="AL17" s="22"/>
      <c r="AM17" s="22"/>
      <c r="AN17" s="22"/>
      <c r="AO17" s="22"/>
      <c r="AP17" s="22"/>
      <c r="AQ17" s="22"/>
      <c r="AR17" s="22"/>
      <c r="AS17" s="22"/>
      <c r="AT17" s="22"/>
      <c r="AU17" s="22"/>
      <c r="AV17" s="22"/>
      <c r="AW17" s="22"/>
      <c r="AX17" s="22"/>
      <c r="AY17" s="22"/>
      <c r="AZ17" s="22"/>
      <c r="BA17" s="22"/>
      <c r="BB17" s="22"/>
      <c r="BC17" s="22"/>
      <c r="BD17" s="22"/>
      <c r="BE17" s="22"/>
    </row>
    <row r="18" spans="1:57" ht="15" customHeight="1" x14ac:dyDescent="0.3">
      <c r="A18" s="37"/>
      <c r="B18" s="37"/>
      <c r="C18" s="37"/>
      <c r="D18" s="37"/>
      <c r="E18" s="22"/>
      <c r="F18" s="38"/>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row>
    <row r="19" spans="1:57" ht="15" customHeight="1" x14ac:dyDescent="0.3">
      <c r="A19" s="22"/>
      <c r="B19" s="39" t="s">
        <v>118</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1:57" ht="15" customHeight="1" x14ac:dyDescent="0.3">
      <c r="A20" s="37"/>
      <c r="B20" s="37"/>
      <c r="C20" s="37"/>
      <c r="D20" s="37"/>
      <c r="E20" s="22"/>
      <c r="F20" s="38"/>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row>
    <row r="21" spans="1:57" ht="15" customHeight="1" x14ac:dyDescent="0.3">
      <c r="A21" s="37"/>
      <c r="B21" s="37"/>
      <c r="C21" s="37"/>
      <c r="D21" s="37"/>
      <c r="E21" s="22"/>
      <c r="F21" s="38"/>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row>
    <row r="22" spans="1:57" ht="16.5" customHeight="1" x14ac:dyDescent="0.3">
      <c r="A22" s="37"/>
      <c r="B22" s="37"/>
      <c r="C22" s="37"/>
      <c r="D22" s="37"/>
      <c r="E22" s="22"/>
      <c r="F22" s="38"/>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row>
    <row r="23" spans="1:57" ht="16.5" customHeight="1" x14ac:dyDescent="0.3">
      <c r="A23" s="37"/>
      <c r="B23" s="37"/>
      <c r="C23" s="37"/>
      <c r="D23" s="37"/>
      <c r="E23" s="22"/>
      <c r="F23" s="38"/>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row>
    <row r="24" spans="1:57" ht="16.5" customHeight="1" x14ac:dyDescent="0.3">
      <c r="A24" s="37"/>
      <c r="B24" s="37"/>
      <c r="C24" s="37"/>
      <c r="D24" s="37"/>
      <c r="E24" s="22"/>
      <c r="F24" s="38"/>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row>
    <row r="25" spans="1:57" ht="16.5" customHeight="1" x14ac:dyDescent="0.3">
      <c r="A25" s="37"/>
      <c r="B25" s="37"/>
      <c r="C25" s="37"/>
      <c r="D25" s="37"/>
      <c r="E25" s="22"/>
      <c r="F25" s="38"/>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row>
    <row r="26" spans="1:57" ht="16.5" customHeight="1" x14ac:dyDescent="0.3">
      <c r="A26" s="37"/>
      <c r="B26" s="37"/>
      <c r="C26" s="37"/>
      <c r="D26" s="37"/>
      <c r="E26" s="22"/>
      <c r="F26" s="38"/>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row>
    <row r="27" spans="1:57" ht="16.5" customHeight="1" x14ac:dyDescent="0.3">
      <c r="A27" s="37"/>
      <c r="B27" s="37"/>
      <c r="C27" s="37"/>
      <c r="D27" s="37"/>
      <c r="E27" s="22"/>
      <c r="F27" s="38"/>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1:57" ht="16.5" customHeight="1" x14ac:dyDescent="0.3">
      <c r="A28" s="37"/>
      <c r="B28" s="37"/>
      <c r="C28" s="37"/>
      <c r="D28" s="37"/>
      <c r="E28" s="22"/>
      <c r="F28" s="38"/>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row>
    <row r="29" spans="1:57" ht="16.5" customHeight="1" x14ac:dyDescent="0.3">
      <c r="A29" s="37"/>
      <c r="B29" s="37"/>
      <c r="C29" s="37"/>
      <c r="D29" s="37"/>
      <c r="E29" s="22"/>
      <c r="F29" s="38"/>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row>
    <row r="30" spans="1:57" ht="16.5" customHeight="1" x14ac:dyDescent="0.3">
      <c r="A30" s="37"/>
      <c r="B30" s="37"/>
      <c r="C30" s="37"/>
      <c r="D30" s="37"/>
      <c r="E30" s="22"/>
      <c r="F30" s="38"/>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row>
    <row r="31" spans="1:57" ht="16.5" customHeight="1" x14ac:dyDescent="0.3">
      <c r="A31" s="37"/>
      <c r="B31" s="37"/>
      <c r="C31" s="37"/>
      <c r="D31" s="37"/>
      <c r="E31" s="22"/>
      <c r="F31" s="38"/>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row>
    <row r="32" spans="1:57" ht="16.5" customHeight="1" x14ac:dyDescent="0.3">
      <c r="A32" s="37"/>
      <c r="B32" s="37"/>
      <c r="C32" s="37"/>
      <c r="D32" s="37"/>
      <c r="E32" s="22"/>
      <c r="F32" s="38"/>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row>
    <row r="33" spans="1:57" ht="16.5" customHeight="1" x14ac:dyDescent="0.3">
      <c r="A33" s="37"/>
      <c r="B33" s="37"/>
      <c r="C33" s="37"/>
      <c r="D33" s="37"/>
      <c r="E33" s="22"/>
      <c r="F33" s="38"/>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row>
    <row r="34" spans="1:57" ht="16.5" customHeight="1" x14ac:dyDescent="0.3">
      <c r="A34" s="37"/>
      <c r="B34" s="37"/>
      <c r="C34" s="37"/>
      <c r="D34" s="37"/>
      <c r="E34" s="22"/>
      <c r="F34" s="38"/>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row>
    <row r="35" spans="1:57" ht="16.5" customHeight="1" x14ac:dyDescent="0.3">
      <c r="A35" s="37"/>
      <c r="B35" s="37"/>
      <c r="C35" s="37"/>
      <c r="D35" s="37"/>
      <c r="E35" s="22"/>
      <c r="F35" s="38"/>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row>
    <row r="36" spans="1:57" ht="16.5" customHeight="1" x14ac:dyDescent="0.3">
      <c r="A36" s="37"/>
      <c r="B36" s="37"/>
      <c r="C36" s="37"/>
      <c r="D36" s="37"/>
      <c r="E36" s="22"/>
      <c r="F36" s="38"/>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row>
    <row r="37" spans="1:57" ht="16.5" customHeight="1" x14ac:dyDescent="0.3">
      <c r="A37" s="37"/>
      <c r="B37" s="37"/>
      <c r="C37" s="37"/>
      <c r="D37" s="37"/>
      <c r="E37" s="22"/>
      <c r="F37" s="38"/>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row>
    <row r="38" spans="1:57" ht="16.5" customHeight="1" x14ac:dyDescent="0.3">
      <c r="A38" s="37"/>
      <c r="B38" s="37"/>
      <c r="C38" s="37"/>
      <c r="D38" s="37"/>
      <c r="E38" s="22"/>
      <c r="F38" s="38"/>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row>
    <row r="39" spans="1:57" ht="16.5" customHeight="1" x14ac:dyDescent="0.3">
      <c r="A39" s="37"/>
      <c r="B39" s="37"/>
      <c r="C39" s="37"/>
      <c r="D39" s="37"/>
      <c r="E39" s="22"/>
      <c r="F39" s="38"/>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1:57" ht="16.5" customHeight="1" x14ac:dyDescent="0.3">
      <c r="A40" s="37"/>
      <c r="B40" s="37"/>
      <c r="C40" s="37"/>
      <c r="D40" s="37"/>
      <c r="E40" s="22"/>
      <c r="F40" s="38"/>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row>
    <row r="41" spans="1:57" ht="16.5" customHeight="1" x14ac:dyDescent="0.3">
      <c r="A41" s="37"/>
      <c r="B41" s="37"/>
      <c r="C41" s="37"/>
      <c r="D41" s="37"/>
      <c r="E41" s="22"/>
      <c r="F41" s="38"/>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row>
    <row r="42" spans="1:57" ht="16.5" customHeight="1" x14ac:dyDescent="0.3">
      <c r="A42" s="37"/>
      <c r="B42" s="37"/>
      <c r="C42" s="37"/>
      <c r="D42" s="37"/>
      <c r="E42" s="22"/>
      <c r="F42" s="38"/>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row>
    <row r="43" spans="1:57" ht="16.5" customHeight="1" x14ac:dyDescent="0.3">
      <c r="A43" s="37"/>
      <c r="B43" s="37"/>
      <c r="C43" s="37"/>
      <c r="D43" s="37"/>
      <c r="E43" s="22"/>
      <c r="F43" s="38"/>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row>
    <row r="44" spans="1:57" ht="16.5" customHeight="1" x14ac:dyDescent="0.3">
      <c r="A44" s="37"/>
      <c r="B44" s="37"/>
      <c r="C44" s="37"/>
      <c r="D44" s="37"/>
      <c r="E44" s="22"/>
      <c r="F44" s="38"/>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row>
    <row r="45" spans="1:57" ht="16.5" customHeight="1" x14ac:dyDescent="0.3">
      <c r="A45" s="37"/>
      <c r="B45" s="37"/>
      <c r="C45" s="37"/>
      <c r="D45" s="37"/>
      <c r="E45" s="22"/>
      <c r="F45" s="38"/>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row>
    <row r="46" spans="1:57" ht="16.5" customHeight="1" x14ac:dyDescent="0.3">
      <c r="A46" s="37"/>
      <c r="B46" s="37"/>
      <c r="C46" s="37"/>
      <c r="D46" s="37"/>
      <c r="E46" s="22"/>
      <c r="F46" s="38"/>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row>
    <row r="47" spans="1:57" ht="16.5" customHeight="1" x14ac:dyDescent="0.3">
      <c r="A47" s="37"/>
      <c r="B47" s="37"/>
      <c r="C47" s="37"/>
      <c r="D47" s="37"/>
      <c r="E47" s="22"/>
      <c r="F47" s="38"/>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row>
    <row r="48" spans="1:57" ht="16.5" customHeight="1" x14ac:dyDescent="0.3">
      <c r="A48" s="37"/>
      <c r="B48" s="37"/>
      <c r="C48" s="37"/>
      <c r="D48" s="37"/>
      <c r="E48" s="22"/>
      <c r="F48" s="38"/>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row>
    <row r="49" spans="1:57" ht="16.5" customHeight="1" x14ac:dyDescent="0.3">
      <c r="A49" s="37"/>
      <c r="B49" s="37"/>
      <c r="C49" s="37"/>
      <c r="D49" s="37"/>
      <c r="E49" s="22"/>
      <c r="F49" s="38"/>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row>
    <row r="50" spans="1:57" ht="16.5" customHeight="1" x14ac:dyDescent="0.3">
      <c r="A50" s="37"/>
      <c r="B50" s="37"/>
      <c r="C50" s="37"/>
      <c r="D50" s="37"/>
      <c r="E50" s="22"/>
      <c r="F50" s="38"/>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row>
    <row r="51" spans="1:57" ht="16.5" customHeight="1" x14ac:dyDescent="0.3">
      <c r="A51" s="37"/>
      <c r="B51" s="37"/>
      <c r="C51" s="37"/>
      <c r="D51" s="37"/>
      <c r="E51" s="22"/>
      <c r="F51" s="38"/>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row>
    <row r="52" spans="1:57" ht="16.5" customHeight="1" x14ac:dyDescent="0.3">
      <c r="A52" s="37"/>
      <c r="B52" s="37"/>
      <c r="C52" s="37"/>
      <c r="D52" s="37"/>
      <c r="E52" s="22"/>
      <c r="F52" s="38"/>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row>
    <row r="53" spans="1:57" ht="16.5" customHeight="1" x14ac:dyDescent="0.3">
      <c r="A53" s="37"/>
      <c r="B53" s="37"/>
      <c r="C53" s="37"/>
      <c r="D53" s="37"/>
      <c r="E53" s="22"/>
      <c r="F53" s="38"/>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row>
    <row r="54" spans="1:57" ht="16.5" customHeight="1" x14ac:dyDescent="0.3">
      <c r="A54" s="37"/>
      <c r="B54" s="37"/>
      <c r="C54" s="37"/>
      <c r="D54" s="37"/>
      <c r="E54" s="22"/>
      <c r="F54" s="38"/>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row>
    <row r="55" spans="1:57" ht="16.5" customHeight="1" x14ac:dyDescent="0.3">
      <c r="A55" s="37"/>
      <c r="B55" s="37"/>
      <c r="C55" s="37"/>
      <c r="D55" s="37"/>
      <c r="E55" s="22"/>
      <c r="F55" s="38"/>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row>
    <row r="56" spans="1:57" ht="16.5" customHeight="1" x14ac:dyDescent="0.3">
      <c r="A56" s="37"/>
      <c r="B56" s="37"/>
      <c r="C56" s="37"/>
      <c r="D56" s="37"/>
      <c r="E56" s="22"/>
      <c r="F56" s="38"/>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row>
    <row r="57" spans="1:57" ht="16.5" customHeight="1" x14ac:dyDescent="0.3">
      <c r="A57" s="37"/>
      <c r="B57" s="37"/>
      <c r="C57" s="37"/>
      <c r="D57" s="37"/>
      <c r="E57" s="22"/>
      <c r="F57" s="38"/>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row>
    <row r="58" spans="1:57" ht="16.5" customHeight="1" x14ac:dyDescent="0.3">
      <c r="A58" s="37"/>
      <c r="B58" s="37"/>
      <c r="C58" s="37"/>
      <c r="D58" s="37"/>
      <c r="E58" s="22"/>
      <c r="F58" s="38"/>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row>
    <row r="59" spans="1:57" ht="16.5" customHeight="1" x14ac:dyDescent="0.3">
      <c r="A59" s="37"/>
      <c r="B59" s="37"/>
      <c r="C59" s="37"/>
      <c r="D59" s="37"/>
      <c r="E59" s="22"/>
      <c r="F59" s="38"/>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row>
    <row r="60" spans="1:57" ht="16.5" customHeight="1" x14ac:dyDescent="0.3">
      <c r="A60" s="37"/>
      <c r="B60" s="37"/>
      <c r="C60" s="37"/>
      <c r="D60" s="37"/>
      <c r="E60" s="22"/>
      <c r="F60" s="38"/>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row>
    <row r="61" spans="1:57" ht="16.5" customHeight="1" x14ac:dyDescent="0.3">
      <c r="A61" s="37"/>
      <c r="B61" s="37"/>
      <c r="C61" s="37"/>
      <c r="D61" s="37"/>
      <c r="E61" s="22"/>
      <c r="F61" s="38"/>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row>
    <row r="62" spans="1:57" ht="16.5" customHeight="1" x14ac:dyDescent="0.3">
      <c r="A62" s="37"/>
      <c r="B62" s="37"/>
      <c r="C62" s="37"/>
      <c r="D62" s="37"/>
      <c r="E62" s="22"/>
      <c r="F62" s="38"/>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row>
    <row r="63" spans="1:57" ht="16.5" customHeight="1" x14ac:dyDescent="0.3">
      <c r="A63" s="37"/>
      <c r="B63" s="37"/>
      <c r="C63" s="37"/>
      <c r="D63" s="37"/>
      <c r="E63" s="22"/>
      <c r="F63" s="38"/>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1:57" ht="16.5" customHeight="1" x14ac:dyDescent="0.3">
      <c r="A64" s="37"/>
      <c r="B64" s="37"/>
      <c r="C64" s="37"/>
      <c r="D64" s="37"/>
      <c r="E64" s="22"/>
      <c r="F64" s="38"/>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row>
    <row r="65" spans="1:57" ht="16.5" customHeight="1" x14ac:dyDescent="0.3">
      <c r="A65" s="37"/>
      <c r="B65" s="37"/>
      <c r="C65" s="37"/>
      <c r="D65" s="37"/>
      <c r="E65" s="22"/>
      <c r="F65" s="38"/>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row>
    <row r="66" spans="1:57" ht="16.5" customHeight="1" x14ac:dyDescent="0.3">
      <c r="A66" s="37"/>
      <c r="B66" s="37"/>
      <c r="C66" s="37"/>
      <c r="D66" s="37"/>
      <c r="E66" s="22"/>
      <c r="F66" s="38"/>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1:57" ht="16.5" customHeight="1" x14ac:dyDescent="0.3">
      <c r="A67" s="37"/>
      <c r="B67" s="37"/>
      <c r="C67" s="37"/>
      <c r="D67" s="37"/>
      <c r="E67" s="22"/>
      <c r="F67" s="38"/>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1:57" ht="16.5" customHeight="1" x14ac:dyDescent="0.3">
      <c r="A68" s="37"/>
      <c r="B68" s="37"/>
      <c r="C68" s="37"/>
      <c r="D68" s="37"/>
      <c r="E68" s="22"/>
      <c r="F68" s="38"/>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row>
    <row r="69" spans="1:57" ht="16.5" customHeight="1" x14ac:dyDescent="0.3">
      <c r="A69" s="37"/>
      <c r="B69" s="37"/>
      <c r="C69" s="37"/>
      <c r="D69" s="37"/>
      <c r="E69" s="22"/>
      <c r="F69" s="38"/>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row>
    <row r="70" spans="1:57" ht="16.5" customHeight="1" x14ac:dyDescent="0.3">
      <c r="A70" s="37"/>
      <c r="B70" s="37"/>
      <c r="C70" s="37"/>
      <c r="D70" s="37"/>
      <c r="E70" s="22"/>
      <c r="F70" s="38"/>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row>
    <row r="71" spans="1:57" ht="16.5" customHeight="1" x14ac:dyDescent="0.3">
      <c r="A71" s="37"/>
      <c r="B71" s="37"/>
      <c r="C71" s="37"/>
      <c r="D71" s="37"/>
      <c r="E71" s="22"/>
      <c r="F71" s="38"/>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row>
    <row r="72" spans="1:57" ht="16.5" customHeight="1" x14ac:dyDescent="0.3">
      <c r="A72" s="37"/>
      <c r="B72" s="37"/>
      <c r="C72" s="37"/>
      <c r="D72" s="37"/>
      <c r="E72" s="22"/>
      <c r="F72" s="38"/>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1:57" ht="16.5" customHeight="1" x14ac:dyDescent="0.3">
      <c r="A73" s="37"/>
      <c r="B73" s="37"/>
      <c r="C73" s="37"/>
      <c r="D73" s="37"/>
      <c r="E73" s="22"/>
      <c r="F73" s="38"/>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1:57" ht="16.5" customHeight="1" x14ac:dyDescent="0.3">
      <c r="A74" s="37"/>
      <c r="B74" s="37"/>
      <c r="C74" s="37"/>
      <c r="D74" s="37"/>
      <c r="E74" s="22"/>
      <c r="F74" s="38"/>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1:57" ht="16.5" customHeight="1" x14ac:dyDescent="0.3">
      <c r="A75" s="37"/>
      <c r="B75" s="37"/>
      <c r="C75" s="37"/>
      <c r="D75" s="37"/>
      <c r="E75" s="22"/>
      <c r="F75" s="38"/>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1:57" ht="16.5" customHeight="1" x14ac:dyDescent="0.3">
      <c r="A76" s="37"/>
      <c r="B76" s="37"/>
      <c r="C76" s="37"/>
      <c r="D76" s="37"/>
      <c r="E76" s="22"/>
      <c r="F76" s="38"/>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7" ht="16.5" customHeight="1" x14ac:dyDescent="0.3">
      <c r="A77" s="37"/>
      <c r="B77" s="37"/>
      <c r="C77" s="37"/>
      <c r="D77" s="37"/>
      <c r="E77" s="22"/>
      <c r="F77" s="38"/>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1:57" ht="16.5" customHeight="1" x14ac:dyDescent="0.3">
      <c r="A78" s="37"/>
      <c r="B78" s="37"/>
      <c r="C78" s="37"/>
      <c r="D78" s="37"/>
      <c r="E78" s="22"/>
      <c r="F78" s="38"/>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1:57" ht="16.5" customHeight="1" x14ac:dyDescent="0.3">
      <c r="A79" s="37"/>
      <c r="B79" s="37"/>
      <c r="C79" s="37"/>
      <c r="D79" s="37"/>
      <c r="E79" s="22"/>
      <c r="F79" s="38"/>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7" ht="16.5" customHeight="1" x14ac:dyDescent="0.3">
      <c r="A80" s="37"/>
      <c r="B80" s="37"/>
      <c r="C80" s="37"/>
      <c r="D80" s="37"/>
      <c r="E80" s="22"/>
      <c r="F80" s="38"/>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1:57" ht="16.5" customHeight="1" x14ac:dyDescent="0.3">
      <c r="A81" s="37"/>
      <c r="B81" s="37"/>
      <c r="C81" s="37"/>
      <c r="D81" s="37"/>
      <c r="E81" s="22"/>
      <c r="F81" s="38"/>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1:57" ht="16.5" customHeight="1" x14ac:dyDescent="0.3">
      <c r="A82" s="37"/>
      <c r="B82" s="37"/>
      <c r="C82" s="37"/>
      <c r="D82" s="37"/>
      <c r="E82" s="22"/>
      <c r="F82" s="38"/>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1:57" ht="16.5" customHeight="1" x14ac:dyDescent="0.3">
      <c r="A83" s="37"/>
      <c r="B83" s="37"/>
      <c r="C83" s="37"/>
      <c r="D83" s="37"/>
      <c r="E83" s="22"/>
      <c r="F83" s="38"/>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1:57" ht="16.5" customHeight="1" x14ac:dyDescent="0.3">
      <c r="A84" s="37"/>
      <c r="B84" s="37"/>
      <c r="C84" s="37"/>
      <c r="D84" s="37"/>
      <c r="E84" s="22"/>
      <c r="F84" s="38"/>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1:57" ht="16.5" customHeight="1" x14ac:dyDescent="0.3">
      <c r="A85" s="37"/>
      <c r="B85" s="37"/>
      <c r="C85" s="37"/>
      <c r="D85" s="37"/>
      <c r="E85" s="22"/>
      <c r="F85" s="38"/>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1:57" ht="16.5" customHeight="1" x14ac:dyDescent="0.3">
      <c r="A86" s="37"/>
      <c r="B86" s="37"/>
      <c r="C86" s="37"/>
      <c r="D86" s="37"/>
      <c r="E86" s="22"/>
      <c r="F86" s="38"/>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1:57" ht="16.5" customHeight="1" x14ac:dyDescent="0.3">
      <c r="A87" s="37"/>
      <c r="B87" s="37"/>
      <c r="C87" s="37"/>
      <c r="D87" s="37"/>
      <c r="E87" s="22"/>
      <c r="F87" s="38"/>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1:57" ht="16.5" customHeight="1" x14ac:dyDescent="0.3">
      <c r="A88" s="37"/>
      <c r="B88" s="37"/>
      <c r="C88" s="37"/>
      <c r="D88" s="37"/>
      <c r="E88" s="22"/>
      <c r="F88" s="38"/>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1:57" ht="16.5" customHeight="1" x14ac:dyDescent="0.3">
      <c r="A89" s="37"/>
      <c r="B89" s="37"/>
      <c r="C89" s="37"/>
      <c r="D89" s="37"/>
      <c r="E89" s="22"/>
      <c r="F89" s="38"/>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1:57" ht="16.5" customHeight="1" x14ac:dyDescent="0.3">
      <c r="A90" s="37"/>
      <c r="B90" s="37"/>
      <c r="C90" s="37"/>
      <c r="D90" s="37"/>
      <c r="E90" s="22"/>
      <c r="F90" s="38"/>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row>
    <row r="91" spans="1:57" ht="16.5" customHeight="1" x14ac:dyDescent="0.3">
      <c r="A91" s="37"/>
      <c r="B91" s="37"/>
      <c r="C91" s="37"/>
      <c r="D91" s="37"/>
      <c r="E91" s="22"/>
      <c r="F91" s="38"/>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row>
    <row r="92" spans="1:57" ht="16.5" customHeight="1" x14ac:dyDescent="0.3">
      <c r="A92" s="37"/>
      <c r="B92" s="37"/>
      <c r="C92" s="37"/>
      <c r="D92" s="37"/>
      <c r="E92" s="22"/>
      <c r="F92" s="38"/>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row>
    <row r="93" spans="1:57" ht="16.5" customHeight="1" x14ac:dyDescent="0.3">
      <c r="A93" s="37"/>
      <c r="B93" s="37"/>
      <c r="C93" s="37"/>
      <c r="D93" s="37"/>
      <c r="E93" s="22"/>
      <c r="F93" s="38"/>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row>
    <row r="94" spans="1:57" ht="16.5" customHeight="1" x14ac:dyDescent="0.3">
      <c r="A94" s="37"/>
      <c r="B94" s="37"/>
      <c r="C94" s="37"/>
      <c r="D94" s="37"/>
      <c r="E94" s="22"/>
      <c r="F94" s="38"/>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row>
    <row r="95" spans="1:57" ht="16.5" customHeight="1" x14ac:dyDescent="0.3">
      <c r="A95" s="37"/>
      <c r="B95" s="37"/>
      <c r="C95" s="37"/>
      <c r="D95" s="37"/>
      <c r="E95" s="22"/>
      <c r="F95" s="38"/>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row>
    <row r="96" spans="1:57" ht="16.5" customHeight="1" x14ac:dyDescent="0.3">
      <c r="A96" s="37"/>
      <c r="B96" s="37"/>
      <c r="C96" s="37"/>
      <c r="D96" s="37"/>
      <c r="E96" s="22"/>
      <c r="F96" s="38"/>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row>
    <row r="97" spans="1:57" ht="16.5" customHeight="1" x14ac:dyDescent="0.3">
      <c r="A97" s="37"/>
      <c r="B97" s="37"/>
      <c r="C97" s="37"/>
      <c r="D97" s="37"/>
      <c r="E97" s="22"/>
      <c r="F97" s="38"/>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row>
    <row r="98" spans="1:57" ht="16.5" customHeight="1" x14ac:dyDescent="0.3">
      <c r="A98" s="37"/>
      <c r="B98" s="37"/>
      <c r="C98" s="37"/>
      <c r="D98" s="37"/>
      <c r="E98" s="22"/>
      <c r="F98" s="38"/>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row>
    <row r="99" spans="1:57" ht="16.5" customHeight="1" x14ac:dyDescent="0.3">
      <c r="A99" s="37"/>
      <c r="B99" s="37"/>
      <c r="C99" s="37"/>
      <c r="D99" s="37"/>
      <c r="E99" s="22"/>
      <c r="F99" s="38"/>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row>
    <row r="100" spans="1:57" ht="16.5" customHeight="1" x14ac:dyDescent="0.3">
      <c r="A100" s="37"/>
      <c r="B100" s="37"/>
      <c r="C100" s="37"/>
      <c r="D100" s="37"/>
      <c r="E100" s="22"/>
      <c r="F100" s="38"/>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row>
    <row r="101" spans="1:57" ht="16.5" customHeight="1" x14ac:dyDescent="0.3">
      <c r="A101" s="37"/>
      <c r="B101" s="37"/>
      <c r="C101" s="37"/>
      <c r="D101" s="37"/>
      <c r="E101" s="22"/>
      <c r="F101" s="38"/>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row>
    <row r="102" spans="1:57" ht="16.5" customHeight="1" x14ac:dyDescent="0.3">
      <c r="A102" s="37"/>
      <c r="B102" s="37"/>
      <c r="C102" s="37"/>
      <c r="D102" s="37"/>
      <c r="E102" s="22"/>
      <c r="F102" s="38"/>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row>
    <row r="103" spans="1:57" ht="16.5" customHeight="1" x14ac:dyDescent="0.3">
      <c r="A103" s="37"/>
      <c r="B103" s="37"/>
      <c r="C103" s="37"/>
      <c r="D103" s="37"/>
      <c r="E103" s="22"/>
      <c r="F103" s="38"/>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row>
    <row r="104" spans="1:57" ht="16.5" customHeight="1" x14ac:dyDescent="0.3">
      <c r="A104" s="37"/>
      <c r="B104" s="37"/>
      <c r="C104" s="37"/>
      <c r="D104" s="37"/>
      <c r="E104" s="22"/>
      <c r="F104" s="38"/>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row>
    <row r="105" spans="1:57" ht="16.5" customHeight="1" x14ac:dyDescent="0.3">
      <c r="A105" s="37"/>
      <c r="B105" s="37"/>
      <c r="C105" s="37"/>
      <c r="D105" s="37"/>
      <c r="E105" s="22"/>
      <c r="F105" s="38"/>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row>
    <row r="106" spans="1:57" ht="16.5" customHeight="1" x14ac:dyDescent="0.3">
      <c r="A106" s="37"/>
      <c r="B106" s="37"/>
      <c r="C106" s="37"/>
      <c r="D106" s="37"/>
      <c r="E106" s="22"/>
      <c r="F106" s="38"/>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row>
    <row r="107" spans="1:57" ht="16.5" customHeight="1" x14ac:dyDescent="0.3">
      <c r="A107" s="37"/>
      <c r="B107" s="37"/>
      <c r="C107" s="37"/>
      <c r="D107" s="37"/>
      <c r="E107" s="22"/>
      <c r="F107" s="38"/>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row>
    <row r="108" spans="1:57" ht="16.5" customHeight="1" x14ac:dyDescent="0.3">
      <c r="A108" s="37"/>
      <c r="B108" s="37"/>
      <c r="C108" s="37"/>
      <c r="D108" s="37"/>
      <c r="E108" s="22"/>
      <c r="F108" s="38"/>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row>
    <row r="109" spans="1:57" ht="16.5" customHeight="1" x14ac:dyDescent="0.3">
      <c r="A109" s="37"/>
      <c r="B109" s="37"/>
      <c r="C109" s="37"/>
      <c r="D109" s="37"/>
      <c r="E109" s="22"/>
      <c r="F109" s="38"/>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row>
    <row r="110" spans="1:57" ht="16.5" customHeight="1" x14ac:dyDescent="0.3">
      <c r="A110" s="37"/>
      <c r="B110" s="37"/>
      <c r="C110" s="37"/>
      <c r="D110" s="37"/>
      <c r="E110" s="22"/>
      <c r="F110" s="38"/>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row>
    <row r="111" spans="1:57" ht="16.5" customHeight="1" x14ac:dyDescent="0.3">
      <c r="A111" s="37"/>
      <c r="B111" s="37"/>
      <c r="C111" s="37"/>
      <c r="D111" s="37"/>
      <c r="E111" s="22"/>
      <c r="F111" s="38"/>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row>
    <row r="112" spans="1:57" ht="16.5" customHeight="1" x14ac:dyDescent="0.3">
      <c r="A112" s="37"/>
      <c r="B112" s="37"/>
      <c r="C112" s="37"/>
      <c r="D112" s="37"/>
      <c r="E112" s="22"/>
      <c r="F112" s="38"/>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1:57" ht="16.5" customHeight="1" x14ac:dyDescent="0.3">
      <c r="A113" s="37"/>
      <c r="B113" s="37"/>
      <c r="C113" s="37"/>
      <c r="D113" s="37"/>
      <c r="E113" s="22"/>
      <c r="F113" s="38"/>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row>
    <row r="114" spans="1:57" ht="16.5" customHeight="1" x14ac:dyDescent="0.3">
      <c r="A114" s="37"/>
      <c r="B114" s="37"/>
      <c r="C114" s="37"/>
      <c r="D114" s="37"/>
      <c r="E114" s="22"/>
      <c r="F114" s="38"/>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row>
    <row r="115" spans="1:57" ht="16.5" customHeight="1" x14ac:dyDescent="0.3">
      <c r="A115" s="37"/>
      <c r="B115" s="37"/>
      <c r="C115" s="37"/>
      <c r="D115" s="37"/>
      <c r="E115" s="22"/>
      <c r="F115" s="38"/>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row>
    <row r="116" spans="1:57" ht="16.5" customHeight="1" x14ac:dyDescent="0.3">
      <c r="A116" s="37"/>
      <c r="B116" s="37"/>
      <c r="C116" s="37"/>
      <c r="D116" s="37"/>
      <c r="E116" s="22"/>
      <c r="F116" s="38"/>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row>
    <row r="117" spans="1:57" ht="16.5" customHeight="1" x14ac:dyDescent="0.3">
      <c r="A117" s="37"/>
      <c r="B117" s="37"/>
      <c r="C117" s="37"/>
      <c r="D117" s="37"/>
      <c r="E117" s="22"/>
      <c r="F117" s="38"/>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row>
    <row r="118" spans="1:57" ht="16.5" customHeight="1" x14ac:dyDescent="0.3">
      <c r="A118" s="37"/>
      <c r="B118" s="37"/>
      <c r="C118" s="37"/>
      <c r="D118" s="37"/>
      <c r="E118" s="22"/>
      <c r="F118" s="38"/>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row>
    <row r="119" spans="1:57" ht="16.5" customHeight="1" x14ac:dyDescent="0.3">
      <c r="A119" s="37"/>
      <c r="B119" s="37"/>
      <c r="C119" s="37"/>
      <c r="D119" s="37"/>
      <c r="E119" s="22"/>
      <c r="F119" s="38"/>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row>
    <row r="120" spans="1:57" ht="16.5" customHeight="1" x14ac:dyDescent="0.3">
      <c r="A120" s="37"/>
      <c r="B120" s="37"/>
      <c r="C120" s="37"/>
      <c r="D120" s="37"/>
      <c r="E120" s="22"/>
      <c r="F120" s="38"/>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row>
    <row r="121" spans="1:57" ht="16.5" customHeight="1" x14ac:dyDescent="0.3">
      <c r="A121" s="37"/>
      <c r="B121" s="37"/>
      <c r="C121" s="37"/>
      <c r="D121" s="37"/>
      <c r="E121" s="22"/>
      <c r="F121" s="38"/>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row>
    <row r="122" spans="1:57" ht="16.5" customHeight="1" x14ac:dyDescent="0.3">
      <c r="A122" s="37"/>
      <c r="B122" s="37"/>
      <c r="C122" s="37"/>
      <c r="D122" s="37"/>
      <c r="E122" s="22"/>
      <c r="F122" s="38"/>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row>
    <row r="123" spans="1:57" ht="16.5" customHeight="1" x14ac:dyDescent="0.3">
      <c r="A123" s="37"/>
      <c r="B123" s="37"/>
      <c r="C123" s="37"/>
      <c r="D123" s="37"/>
      <c r="E123" s="22"/>
      <c r="F123" s="38"/>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row>
    <row r="124" spans="1:57" ht="16.5" customHeight="1" x14ac:dyDescent="0.3">
      <c r="A124" s="37"/>
      <c r="B124" s="37"/>
      <c r="C124" s="37"/>
      <c r="D124" s="37"/>
      <c r="E124" s="22"/>
      <c r="F124" s="38"/>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row>
    <row r="125" spans="1:57" ht="16.5" customHeight="1" x14ac:dyDescent="0.3">
      <c r="A125" s="37"/>
      <c r="B125" s="37"/>
      <c r="C125" s="37"/>
      <c r="D125" s="37"/>
      <c r="E125" s="22"/>
      <c r="F125" s="38"/>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row>
    <row r="126" spans="1:57" ht="16.5" customHeight="1" x14ac:dyDescent="0.3">
      <c r="A126" s="37"/>
      <c r="B126" s="37"/>
      <c r="C126" s="37"/>
      <c r="D126" s="37"/>
      <c r="E126" s="22"/>
      <c r="F126" s="38"/>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row>
    <row r="127" spans="1:57" ht="16.5" customHeight="1" x14ac:dyDescent="0.3">
      <c r="A127" s="37"/>
      <c r="B127" s="37"/>
      <c r="C127" s="37"/>
      <c r="D127" s="37"/>
      <c r="E127" s="22"/>
      <c r="F127" s="38"/>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row>
    <row r="128" spans="1:57" ht="16.5" customHeight="1" x14ac:dyDescent="0.3">
      <c r="A128" s="37"/>
      <c r="B128" s="37"/>
      <c r="C128" s="37"/>
      <c r="D128" s="37"/>
      <c r="E128" s="22"/>
      <c r="F128" s="38"/>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row>
    <row r="129" spans="1:57" ht="16.5" customHeight="1" x14ac:dyDescent="0.3">
      <c r="A129" s="37"/>
      <c r="B129" s="37"/>
      <c r="C129" s="37"/>
      <c r="D129" s="37"/>
      <c r="E129" s="22"/>
      <c r="F129" s="38"/>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row>
    <row r="130" spans="1:57" ht="16.5" customHeight="1" x14ac:dyDescent="0.3">
      <c r="A130" s="37"/>
      <c r="B130" s="37"/>
      <c r="C130" s="37"/>
      <c r="D130" s="37"/>
      <c r="E130" s="22"/>
      <c r="F130" s="38"/>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row>
    <row r="131" spans="1:57" ht="16.5" customHeight="1" x14ac:dyDescent="0.3">
      <c r="A131" s="37"/>
      <c r="B131" s="37"/>
      <c r="C131" s="37"/>
      <c r="D131" s="37"/>
      <c r="E131" s="22"/>
      <c r="F131" s="38"/>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row>
    <row r="132" spans="1:57" ht="16.5" customHeight="1" x14ac:dyDescent="0.3">
      <c r="A132" s="37"/>
      <c r="B132" s="37"/>
      <c r="C132" s="37"/>
      <c r="D132" s="37"/>
      <c r="E132" s="22"/>
      <c r="F132" s="38"/>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row>
    <row r="133" spans="1:57" ht="16.5" customHeight="1" x14ac:dyDescent="0.3">
      <c r="A133" s="37"/>
      <c r="B133" s="37"/>
      <c r="C133" s="37"/>
      <c r="D133" s="37"/>
      <c r="E133" s="22"/>
      <c r="F133" s="38"/>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row>
    <row r="134" spans="1:57" ht="16.5" customHeight="1" x14ac:dyDescent="0.3">
      <c r="A134" s="37"/>
      <c r="B134" s="37"/>
      <c r="C134" s="37"/>
      <c r="D134" s="37"/>
      <c r="E134" s="22"/>
      <c r="F134" s="38"/>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row>
    <row r="135" spans="1:57" ht="16.5" customHeight="1" x14ac:dyDescent="0.3">
      <c r="A135" s="37"/>
      <c r="B135" s="37"/>
      <c r="C135" s="37"/>
      <c r="D135" s="37"/>
      <c r="E135" s="22"/>
      <c r="F135" s="38"/>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row>
    <row r="136" spans="1:57" ht="16.5" customHeight="1" x14ac:dyDescent="0.3">
      <c r="A136" s="37"/>
      <c r="B136" s="37"/>
      <c r="C136" s="37"/>
      <c r="D136" s="37"/>
      <c r="E136" s="22"/>
      <c r="F136" s="38"/>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row>
    <row r="137" spans="1:57" ht="16.5" customHeight="1" x14ac:dyDescent="0.3">
      <c r="A137" s="37"/>
      <c r="B137" s="37"/>
      <c r="C137" s="37"/>
      <c r="D137" s="37"/>
      <c r="E137" s="22"/>
      <c r="F137" s="38"/>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row>
    <row r="138" spans="1:57" ht="16.5" customHeight="1" x14ac:dyDescent="0.3">
      <c r="A138" s="37"/>
      <c r="B138" s="37"/>
      <c r="C138" s="37"/>
      <c r="D138" s="37"/>
      <c r="E138" s="22"/>
      <c r="F138" s="38"/>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row>
    <row r="139" spans="1:57" ht="16.5" customHeight="1" x14ac:dyDescent="0.3">
      <c r="A139" s="37"/>
      <c r="B139" s="37"/>
      <c r="C139" s="37"/>
      <c r="D139" s="37"/>
      <c r="E139" s="22"/>
      <c r="F139" s="38"/>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row>
    <row r="140" spans="1:57" ht="16.5" customHeight="1" x14ac:dyDescent="0.3">
      <c r="A140" s="37"/>
      <c r="B140" s="37"/>
      <c r="C140" s="37"/>
      <c r="D140" s="37"/>
      <c r="E140" s="22"/>
      <c r="F140" s="38"/>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row>
    <row r="141" spans="1:57" ht="16.5" customHeight="1" x14ac:dyDescent="0.3">
      <c r="A141" s="37"/>
      <c r="B141" s="37"/>
      <c r="C141" s="37"/>
      <c r="D141" s="37"/>
      <c r="E141" s="22"/>
      <c r="F141" s="38"/>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row>
    <row r="142" spans="1:57" ht="16.5" customHeight="1" x14ac:dyDescent="0.3">
      <c r="A142" s="37"/>
      <c r="B142" s="37"/>
      <c r="C142" s="37"/>
      <c r="D142" s="37"/>
      <c r="E142" s="22"/>
      <c r="F142" s="38"/>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row>
    <row r="143" spans="1:57" ht="16.5" customHeight="1" x14ac:dyDescent="0.3">
      <c r="A143" s="37"/>
      <c r="B143" s="37"/>
      <c r="C143" s="37"/>
      <c r="D143" s="37"/>
      <c r="E143" s="22"/>
      <c r="F143" s="38"/>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row>
    <row r="144" spans="1:57" ht="16.5" customHeight="1" x14ac:dyDescent="0.3">
      <c r="A144" s="37"/>
      <c r="B144" s="37"/>
      <c r="C144" s="37"/>
      <c r="D144" s="37"/>
      <c r="E144" s="22"/>
      <c r="F144" s="38"/>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row>
    <row r="145" spans="1:57" ht="16.5" customHeight="1" x14ac:dyDescent="0.3">
      <c r="A145" s="37"/>
      <c r="B145" s="37"/>
      <c r="C145" s="37"/>
      <c r="D145" s="37"/>
      <c r="E145" s="22"/>
      <c r="F145" s="38"/>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row>
    <row r="146" spans="1:57" ht="16.5" customHeight="1" x14ac:dyDescent="0.3">
      <c r="A146" s="37"/>
      <c r="B146" s="37"/>
      <c r="C146" s="37"/>
      <c r="D146" s="37"/>
      <c r="E146" s="22"/>
      <c r="F146" s="38"/>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row>
    <row r="147" spans="1:57" ht="16.5" customHeight="1" x14ac:dyDescent="0.3">
      <c r="A147" s="37"/>
      <c r="B147" s="37"/>
      <c r="C147" s="37"/>
      <c r="D147" s="37"/>
      <c r="E147" s="22"/>
      <c r="F147" s="38"/>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row>
    <row r="148" spans="1:57" ht="16.5" customHeight="1" x14ac:dyDescent="0.3">
      <c r="A148" s="37"/>
      <c r="B148" s="37"/>
      <c r="C148" s="37"/>
      <c r="D148" s="37"/>
      <c r="E148" s="22"/>
      <c r="F148" s="38"/>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row>
    <row r="149" spans="1:57" ht="16.5" customHeight="1" x14ac:dyDescent="0.3">
      <c r="A149" s="37"/>
      <c r="B149" s="37"/>
      <c r="C149" s="37"/>
      <c r="D149" s="37"/>
      <c r="E149" s="22"/>
      <c r="F149" s="38"/>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row>
    <row r="150" spans="1:57" ht="16.5" customHeight="1" x14ac:dyDescent="0.3">
      <c r="A150" s="37"/>
      <c r="B150" s="37"/>
      <c r="C150" s="37"/>
      <c r="D150" s="37"/>
      <c r="E150" s="22"/>
      <c r="F150" s="38"/>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row>
    <row r="151" spans="1:57" ht="16.5" customHeight="1" x14ac:dyDescent="0.3">
      <c r="A151" s="37"/>
      <c r="B151" s="37"/>
      <c r="C151" s="37"/>
      <c r="D151" s="37"/>
      <c r="E151" s="22"/>
      <c r="F151" s="38"/>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row>
    <row r="152" spans="1:57" ht="16.5" customHeight="1" x14ac:dyDescent="0.3">
      <c r="A152" s="37"/>
      <c r="B152" s="37"/>
      <c r="C152" s="37"/>
      <c r="D152" s="37"/>
      <c r="E152" s="22"/>
      <c r="F152" s="38"/>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row>
    <row r="153" spans="1:57" ht="16.5" customHeight="1" x14ac:dyDescent="0.3">
      <c r="A153" s="37"/>
      <c r="B153" s="37"/>
      <c r="C153" s="37"/>
      <c r="D153" s="37"/>
      <c r="E153" s="22"/>
      <c r="F153" s="38"/>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row>
    <row r="154" spans="1:57" ht="16.5" customHeight="1" x14ac:dyDescent="0.3">
      <c r="A154" s="37"/>
      <c r="B154" s="37"/>
      <c r="C154" s="37"/>
      <c r="D154" s="37"/>
      <c r="E154" s="22"/>
      <c r="F154" s="38"/>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row>
    <row r="155" spans="1:57" ht="16.5" customHeight="1" x14ac:dyDescent="0.3">
      <c r="A155" s="37"/>
      <c r="B155" s="37"/>
      <c r="C155" s="37"/>
      <c r="D155" s="37"/>
      <c r="E155" s="22"/>
      <c r="F155" s="38"/>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row>
    <row r="156" spans="1:57" ht="16.5" customHeight="1" x14ac:dyDescent="0.3">
      <c r="A156" s="37"/>
      <c r="B156" s="37"/>
      <c r="C156" s="37"/>
      <c r="D156" s="37"/>
      <c r="E156" s="22"/>
      <c r="F156" s="38"/>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row>
    <row r="157" spans="1:57" ht="16.5" customHeight="1" x14ac:dyDescent="0.3">
      <c r="A157" s="37"/>
      <c r="B157" s="37"/>
      <c r="C157" s="37"/>
      <c r="D157" s="37"/>
      <c r="E157" s="22"/>
      <c r="F157" s="38"/>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row>
    <row r="158" spans="1:57" ht="16.5" customHeight="1" x14ac:dyDescent="0.3">
      <c r="A158" s="37"/>
      <c r="B158" s="37"/>
      <c r="C158" s="37"/>
      <c r="D158" s="37"/>
      <c r="E158" s="22"/>
      <c r="F158" s="38"/>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row>
    <row r="159" spans="1:57" ht="16.5" customHeight="1" x14ac:dyDescent="0.3">
      <c r="A159" s="37"/>
      <c r="B159" s="37"/>
      <c r="C159" s="37"/>
      <c r="D159" s="37"/>
      <c r="E159" s="22"/>
      <c r="F159" s="38"/>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row>
    <row r="160" spans="1:57" ht="16.5" customHeight="1" x14ac:dyDescent="0.3">
      <c r="A160" s="37"/>
      <c r="B160" s="37"/>
      <c r="C160" s="37"/>
      <c r="D160" s="37"/>
      <c r="E160" s="22"/>
      <c r="F160" s="38"/>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row>
    <row r="161" spans="1:57" ht="16.5" customHeight="1" x14ac:dyDescent="0.3">
      <c r="A161" s="37"/>
      <c r="B161" s="37"/>
      <c r="C161" s="37"/>
      <c r="D161" s="37"/>
      <c r="E161" s="22"/>
      <c r="F161" s="38"/>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row>
    <row r="162" spans="1:57" ht="16.5" customHeight="1" x14ac:dyDescent="0.3">
      <c r="A162" s="37"/>
      <c r="B162" s="37"/>
      <c r="C162" s="37"/>
      <c r="D162" s="37"/>
      <c r="E162" s="22"/>
      <c r="F162" s="38"/>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row>
    <row r="163" spans="1:57" ht="16.5" customHeight="1" x14ac:dyDescent="0.3">
      <c r="A163" s="37"/>
      <c r="B163" s="37"/>
      <c r="C163" s="37"/>
      <c r="D163" s="37"/>
      <c r="E163" s="22"/>
      <c r="F163" s="38"/>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row>
    <row r="164" spans="1:57" ht="16.5" customHeight="1" x14ac:dyDescent="0.3">
      <c r="A164" s="37"/>
      <c r="B164" s="37"/>
      <c r="C164" s="37"/>
      <c r="D164" s="37"/>
      <c r="E164" s="22"/>
      <c r="F164" s="38"/>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row>
    <row r="165" spans="1:57" ht="16.5" customHeight="1" x14ac:dyDescent="0.3">
      <c r="A165" s="37"/>
      <c r="B165" s="37"/>
      <c r="C165" s="37"/>
      <c r="D165" s="37"/>
      <c r="E165" s="22"/>
      <c r="F165" s="38"/>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row>
    <row r="166" spans="1:57" ht="16.5" customHeight="1" x14ac:dyDescent="0.3">
      <c r="A166" s="37"/>
      <c r="B166" s="37"/>
      <c r="C166" s="37"/>
      <c r="D166" s="37"/>
      <c r="E166" s="22"/>
      <c r="F166" s="38"/>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row>
    <row r="167" spans="1:57" ht="16.5" customHeight="1" x14ac:dyDescent="0.3">
      <c r="A167" s="37"/>
      <c r="B167" s="37"/>
      <c r="C167" s="37"/>
      <c r="D167" s="37"/>
      <c r="E167" s="22"/>
      <c r="F167" s="38"/>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row>
    <row r="168" spans="1:57" ht="16.5" customHeight="1" x14ac:dyDescent="0.3">
      <c r="A168" s="37"/>
      <c r="B168" s="37"/>
      <c r="C168" s="37"/>
      <c r="D168" s="37"/>
      <c r="E168" s="22"/>
      <c r="F168" s="38"/>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row>
    <row r="169" spans="1:57" ht="16.5" customHeight="1" x14ac:dyDescent="0.3">
      <c r="A169" s="37"/>
      <c r="B169" s="37"/>
      <c r="C169" s="37"/>
      <c r="D169" s="37"/>
      <c r="E169" s="22"/>
      <c r="F169" s="38"/>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row>
    <row r="170" spans="1:57" ht="16.5" customHeight="1" x14ac:dyDescent="0.3">
      <c r="A170" s="37"/>
      <c r="B170" s="37"/>
      <c r="C170" s="37"/>
      <c r="D170" s="37"/>
      <c r="E170" s="22"/>
      <c r="F170" s="38"/>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row>
    <row r="171" spans="1:57" ht="16.5" customHeight="1" x14ac:dyDescent="0.3">
      <c r="A171" s="37"/>
      <c r="B171" s="37"/>
      <c r="C171" s="37"/>
      <c r="D171" s="37"/>
      <c r="E171" s="22"/>
      <c r="F171" s="38"/>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row>
    <row r="172" spans="1:57" ht="16.5" customHeight="1" x14ac:dyDescent="0.3">
      <c r="A172" s="37"/>
      <c r="B172" s="37"/>
      <c r="C172" s="37"/>
      <c r="D172" s="37"/>
      <c r="E172" s="22"/>
      <c r="F172" s="38"/>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row>
    <row r="173" spans="1:57" ht="16.5" customHeight="1" x14ac:dyDescent="0.3">
      <c r="A173" s="37"/>
      <c r="B173" s="37"/>
      <c r="C173" s="37"/>
      <c r="D173" s="37"/>
      <c r="E173" s="22"/>
      <c r="F173" s="38"/>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row>
    <row r="174" spans="1:57" ht="16.5" customHeight="1" x14ac:dyDescent="0.3">
      <c r="A174" s="37"/>
      <c r="B174" s="37"/>
      <c r="C174" s="37"/>
      <c r="D174" s="37"/>
      <c r="E174" s="22"/>
      <c r="F174" s="38"/>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row>
    <row r="175" spans="1:57" ht="16.5" customHeight="1" x14ac:dyDescent="0.3">
      <c r="A175" s="37"/>
      <c r="B175" s="37"/>
      <c r="C175" s="37"/>
      <c r="D175" s="37"/>
      <c r="E175" s="22"/>
      <c r="F175" s="38"/>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row>
    <row r="176" spans="1:57" ht="16.5" customHeight="1" x14ac:dyDescent="0.3">
      <c r="A176" s="37"/>
      <c r="B176" s="37"/>
      <c r="C176" s="37"/>
      <c r="D176" s="37"/>
      <c r="E176" s="22"/>
      <c r="F176" s="38"/>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row>
    <row r="177" spans="1:57" ht="16.5" customHeight="1" x14ac:dyDescent="0.3">
      <c r="A177" s="37"/>
      <c r="B177" s="37"/>
      <c r="C177" s="37"/>
      <c r="D177" s="37"/>
      <c r="E177" s="22"/>
      <c r="F177" s="38"/>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row>
    <row r="178" spans="1:57" ht="16.5" customHeight="1" x14ac:dyDescent="0.3">
      <c r="A178" s="37"/>
      <c r="B178" s="37"/>
      <c r="C178" s="37"/>
      <c r="D178" s="37"/>
      <c r="E178" s="22"/>
      <c r="F178" s="38"/>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row>
    <row r="179" spans="1:57" ht="16.5" customHeight="1" x14ac:dyDescent="0.3">
      <c r="A179" s="37"/>
      <c r="B179" s="37"/>
      <c r="C179" s="37"/>
      <c r="D179" s="37"/>
      <c r="E179" s="22"/>
      <c r="F179" s="38"/>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row>
    <row r="180" spans="1:57" ht="16.5" customHeight="1" x14ac:dyDescent="0.3">
      <c r="A180" s="37"/>
      <c r="B180" s="37"/>
      <c r="C180" s="37"/>
      <c r="D180" s="37"/>
      <c r="E180" s="22"/>
      <c r="F180" s="38"/>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row>
    <row r="181" spans="1:57" ht="16.5" customHeight="1" x14ac:dyDescent="0.3">
      <c r="A181" s="37"/>
      <c r="B181" s="37"/>
      <c r="C181" s="37"/>
      <c r="D181" s="37"/>
      <c r="E181" s="22"/>
      <c r="F181" s="38"/>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row>
    <row r="182" spans="1:57" ht="16.5" customHeight="1" x14ac:dyDescent="0.3">
      <c r="A182" s="37"/>
      <c r="B182" s="37"/>
      <c r="C182" s="37"/>
      <c r="D182" s="37"/>
      <c r="E182" s="22"/>
      <c r="F182" s="38"/>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row>
    <row r="183" spans="1:57" ht="16.5" customHeight="1" x14ac:dyDescent="0.3">
      <c r="A183" s="37"/>
      <c r="B183" s="37"/>
      <c r="C183" s="37"/>
      <c r="D183" s="37"/>
      <c r="E183" s="22"/>
      <c r="F183" s="38"/>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row>
    <row r="184" spans="1:57" ht="16.5" customHeight="1" x14ac:dyDescent="0.3">
      <c r="A184" s="37"/>
      <c r="B184" s="37"/>
      <c r="C184" s="37"/>
      <c r="D184" s="37"/>
      <c r="E184" s="22"/>
      <c r="F184" s="38"/>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row>
    <row r="185" spans="1:57" ht="16.5" customHeight="1" x14ac:dyDescent="0.3">
      <c r="A185" s="37"/>
      <c r="B185" s="37"/>
      <c r="C185" s="37"/>
      <c r="D185" s="37"/>
      <c r="E185" s="22"/>
      <c r="F185" s="38"/>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row>
    <row r="186" spans="1:57" ht="16.5" customHeight="1" x14ac:dyDescent="0.3">
      <c r="A186" s="37"/>
      <c r="B186" s="37"/>
      <c r="C186" s="37"/>
      <c r="D186" s="37"/>
      <c r="E186" s="22"/>
      <c r="F186" s="38"/>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row>
    <row r="187" spans="1:57" ht="16.5" customHeight="1" x14ac:dyDescent="0.3">
      <c r="A187" s="37"/>
      <c r="B187" s="37"/>
      <c r="C187" s="37"/>
      <c r="D187" s="37"/>
      <c r="E187" s="22"/>
      <c r="F187" s="38"/>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row>
    <row r="188" spans="1:57" ht="16.5" customHeight="1" x14ac:dyDescent="0.3">
      <c r="A188" s="37"/>
      <c r="B188" s="37"/>
      <c r="C188" s="37"/>
      <c r="D188" s="37"/>
      <c r="E188" s="22"/>
      <c r="F188" s="38"/>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row>
    <row r="189" spans="1:57" ht="16.5" customHeight="1" x14ac:dyDescent="0.3">
      <c r="A189" s="37"/>
      <c r="B189" s="37"/>
      <c r="C189" s="37"/>
      <c r="D189" s="37"/>
      <c r="E189" s="22"/>
      <c r="F189" s="38"/>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row>
    <row r="190" spans="1:57" ht="16.5" customHeight="1" x14ac:dyDescent="0.3">
      <c r="A190" s="37"/>
      <c r="B190" s="37"/>
      <c r="C190" s="37"/>
      <c r="D190" s="37"/>
      <c r="E190" s="22"/>
      <c r="F190" s="38"/>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row>
    <row r="191" spans="1:57" ht="16.5" customHeight="1" x14ac:dyDescent="0.3">
      <c r="A191" s="37"/>
      <c r="B191" s="37"/>
      <c r="C191" s="37"/>
      <c r="D191" s="37"/>
      <c r="E191" s="22"/>
      <c r="F191" s="38"/>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row>
    <row r="192" spans="1:57" ht="16.5" customHeight="1" x14ac:dyDescent="0.3">
      <c r="A192" s="37"/>
      <c r="B192" s="37"/>
      <c r="C192" s="37"/>
      <c r="D192" s="37"/>
      <c r="E192" s="22"/>
      <c r="F192" s="38"/>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row>
    <row r="193" spans="1:57" ht="16.5" customHeight="1" x14ac:dyDescent="0.3">
      <c r="A193" s="37"/>
      <c r="B193" s="37"/>
      <c r="C193" s="37"/>
      <c r="D193" s="37"/>
      <c r="E193" s="22"/>
      <c r="F193" s="38"/>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row>
    <row r="194" spans="1:57" ht="16.5" customHeight="1" x14ac:dyDescent="0.3">
      <c r="A194" s="37"/>
      <c r="B194" s="37"/>
      <c r="C194" s="37"/>
      <c r="D194" s="37"/>
      <c r="E194" s="22"/>
      <c r="F194" s="38"/>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row>
    <row r="195" spans="1:57" ht="16.5" customHeight="1" x14ac:dyDescent="0.3">
      <c r="A195" s="37"/>
      <c r="B195" s="37"/>
      <c r="C195" s="37"/>
      <c r="D195" s="37"/>
      <c r="E195" s="22"/>
      <c r="F195" s="38"/>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row>
    <row r="196" spans="1:57" ht="16.5" customHeight="1" x14ac:dyDescent="0.3">
      <c r="A196" s="37"/>
      <c r="B196" s="37"/>
      <c r="C196" s="37"/>
      <c r="D196" s="37"/>
      <c r="E196" s="22"/>
      <c r="F196" s="38"/>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row>
    <row r="197" spans="1:57" ht="16.5" customHeight="1" x14ac:dyDescent="0.3">
      <c r="A197" s="37"/>
      <c r="B197" s="37"/>
      <c r="C197" s="37"/>
      <c r="D197" s="37"/>
      <c r="E197" s="22"/>
      <c r="F197" s="38"/>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row>
    <row r="198" spans="1:57" ht="16.5" customHeight="1" x14ac:dyDescent="0.3">
      <c r="A198" s="37"/>
      <c r="B198" s="37"/>
      <c r="C198" s="37"/>
      <c r="D198" s="37"/>
      <c r="E198" s="22"/>
      <c r="F198" s="38"/>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row>
    <row r="199" spans="1:57" ht="16.5" customHeight="1" x14ac:dyDescent="0.3">
      <c r="A199" s="37"/>
      <c r="B199" s="37"/>
      <c r="C199" s="37"/>
      <c r="D199" s="37"/>
      <c r="E199" s="22"/>
      <c r="F199" s="38"/>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row>
    <row r="200" spans="1:57" ht="16.5" customHeight="1" x14ac:dyDescent="0.3">
      <c r="A200" s="37"/>
      <c r="B200" s="37"/>
      <c r="C200" s="37"/>
      <c r="D200" s="37"/>
      <c r="E200" s="22"/>
      <c r="F200" s="38"/>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row>
    <row r="201" spans="1:57" ht="16.5" customHeight="1" x14ac:dyDescent="0.3">
      <c r="A201" s="37"/>
      <c r="B201" s="37"/>
      <c r="C201" s="37"/>
      <c r="D201" s="37"/>
      <c r="E201" s="22"/>
      <c r="F201" s="38"/>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row>
    <row r="202" spans="1:57" ht="16.5" customHeight="1" x14ac:dyDescent="0.3">
      <c r="A202" s="37"/>
      <c r="B202" s="37"/>
      <c r="C202" s="37"/>
      <c r="D202" s="37"/>
      <c r="E202" s="22"/>
      <c r="F202" s="38"/>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row>
    <row r="203" spans="1:57" ht="16.5" customHeight="1" x14ac:dyDescent="0.3">
      <c r="A203" s="37"/>
      <c r="B203" s="37"/>
      <c r="C203" s="37"/>
      <c r="D203" s="37"/>
      <c r="E203" s="22"/>
      <c r="F203" s="38"/>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row>
    <row r="204" spans="1:57" ht="16.5" customHeight="1" x14ac:dyDescent="0.3">
      <c r="A204" s="37"/>
      <c r="B204" s="37"/>
      <c r="C204" s="37"/>
      <c r="D204" s="37"/>
      <c r="E204" s="22"/>
      <c r="F204" s="38"/>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row>
    <row r="205" spans="1:57" ht="16.5" customHeight="1" x14ac:dyDescent="0.3">
      <c r="A205" s="37"/>
      <c r="B205" s="37"/>
      <c r="C205" s="37"/>
      <c r="D205" s="37"/>
      <c r="E205" s="22"/>
      <c r="F205" s="38"/>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row>
    <row r="206" spans="1:57" ht="16.5" customHeight="1" x14ac:dyDescent="0.3">
      <c r="A206" s="37"/>
      <c r="B206" s="37"/>
      <c r="C206" s="37"/>
      <c r="D206" s="37"/>
      <c r="E206" s="22"/>
      <c r="F206" s="38"/>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row>
    <row r="207" spans="1:57" ht="16.5" customHeight="1" x14ac:dyDescent="0.3">
      <c r="A207" s="37"/>
      <c r="B207" s="37"/>
      <c r="C207" s="37"/>
      <c r="D207" s="37"/>
      <c r="E207" s="22"/>
      <c r="F207" s="38"/>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row>
    <row r="208" spans="1:57" ht="16.5" customHeight="1" x14ac:dyDescent="0.3">
      <c r="A208" s="37"/>
      <c r="B208" s="37"/>
      <c r="C208" s="37"/>
      <c r="D208" s="37"/>
      <c r="E208" s="22"/>
      <c r="F208" s="38"/>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row>
    <row r="209" spans="1:57" ht="16.5" customHeight="1" x14ac:dyDescent="0.3">
      <c r="A209" s="37"/>
      <c r="B209" s="37"/>
      <c r="C209" s="37"/>
      <c r="D209" s="37"/>
      <c r="E209" s="22"/>
      <c r="F209" s="38"/>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row>
    <row r="210" spans="1:57" ht="16.5" customHeight="1" x14ac:dyDescent="0.3">
      <c r="A210" s="37"/>
      <c r="B210" s="37"/>
      <c r="C210" s="37"/>
      <c r="D210" s="37"/>
      <c r="E210" s="22"/>
      <c r="F210" s="38"/>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row>
    <row r="211" spans="1:57" ht="16.5" customHeight="1" x14ac:dyDescent="0.3">
      <c r="A211" s="37"/>
      <c r="B211" s="37"/>
      <c r="C211" s="37"/>
      <c r="D211" s="37"/>
      <c r="E211" s="22"/>
      <c r="F211" s="38"/>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row>
    <row r="212" spans="1:57" ht="16.5" customHeight="1" x14ac:dyDescent="0.3">
      <c r="A212" s="37"/>
      <c r="B212" s="37"/>
      <c r="C212" s="37"/>
      <c r="D212" s="37"/>
      <c r="E212" s="22"/>
      <c r="F212" s="38"/>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row>
    <row r="213" spans="1:57" ht="16.5" customHeight="1" x14ac:dyDescent="0.3">
      <c r="A213" s="37"/>
      <c r="B213" s="37"/>
      <c r="C213" s="37"/>
      <c r="D213" s="37"/>
      <c r="E213" s="22"/>
      <c r="F213" s="38"/>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row>
    <row r="214" spans="1:57" ht="16.5" customHeight="1" x14ac:dyDescent="0.3">
      <c r="A214" s="37"/>
      <c r="B214" s="37"/>
      <c r="C214" s="37"/>
      <c r="D214" s="37"/>
      <c r="E214" s="22"/>
      <c r="F214" s="38"/>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row>
    <row r="215" spans="1:57" ht="16.5" customHeight="1" x14ac:dyDescent="0.3">
      <c r="A215" s="37"/>
      <c r="B215" s="37"/>
      <c r="C215" s="37"/>
      <c r="D215" s="37"/>
      <c r="E215" s="22"/>
      <c r="F215" s="38"/>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row>
    <row r="216" spans="1:57" ht="16.5" customHeight="1" x14ac:dyDescent="0.3">
      <c r="A216" s="37"/>
      <c r="B216" s="37"/>
      <c r="C216" s="37"/>
      <c r="D216" s="37"/>
      <c r="E216" s="22"/>
      <c r="F216" s="38"/>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row>
    <row r="217" spans="1:57" ht="16.5" customHeight="1" x14ac:dyDescent="0.3">
      <c r="A217" s="37"/>
      <c r="B217" s="37"/>
      <c r="C217" s="37"/>
      <c r="D217" s="37"/>
      <c r="E217" s="22"/>
      <c r="F217" s="38"/>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row>
    <row r="218" spans="1:57" ht="16.5" customHeight="1" x14ac:dyDescent="0.3">
      <c r="A218" s="37"/>
      <c r="B218" s="37"/>
      <c r="C218" s="37"/>
      <c r="D218" s="37"/>
      <c r="E218" s="22"/>
      <c r="F218" s="38"/>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row>
    <row r="219" spans="1:57" ht="16.5" customHeight="1" x14ac:dyDescent="0.3">
      <c r="A219" s="37"/>
      <c r="B219" s="37"/>
      <c r="C219" s="37"/>
      <c r="D219" s="37"/>
      <c r="E219" s="22"/>
      <c r="F219" s="38"/>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row>
    <row r="220" spans="1:57" ht="16.5" customHeight="1" x14ac:dyDescent="0.3">
      <c r="A220" s="37"/>
      <c r="B220" s="37"/>
      <c r="C220" s="37"/>
      <c r="D220" s="37"/>
      <c r="E220" s="22"/>
      <c r="F220" s="38"/>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row>
    <row r="221" spans="1:57" ht="16.5" customHeight="1" x14ac:dyDescent="0.3">
      <c r="A221" s="37"/>
      <c r="B221" s="37"/>
      <c r="C221" s="37"/>
      <c r="D221" s="37"/>
      <c r="E221" s="22"/>
      <c r="F221" s="38"/>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row>
    <row r="222" spans="1:57" ht="16.5" customHeight="1" x14ac:dyDescent="0.3">
      <c r="A222" s="37"/>
      <c r="B222" s="37"/>
      <c r="C222" s="37"/>
      <c r="D222" s="37"/>
      <c r="E222" s="22"/>
      <c r="F222" s="38"/>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row>
    <row r="223" spans="1:57" ht="16.5" customHeight="1" x14ac:dyDescent="0.3">
      <c r="A223" s="37"/>
      <c r="B223" s="37"/>
      <c r="C223" s="37"/>
      <c r="D223" s="37"/>
      <c r="E223" s="22"/>
      <c r="F223" s="38"/>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row>
    <row r="224" spans="1:57" ht="16.5" customHeight="1" x14ac:dyDescent="0.3">
      <c r="A224" s="37"/>
      <c r="B224" s="37"/>
      <c r="C224" s="37"/>
      <c r="D224" s="37"/>
      <c r="E224" s="22"/>
      <c r="F224" s="38"/>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row>
    <row r="225" spans="1:57" ht="16.5" customHeight="1" x14ac:dyDescent="0.3">
      <c r="A225" s="37"/>
      <c r="B225" s="37"/>
      <c r="C225" s="37"/>
      <c r="D225" s="37"/>
      <c r="E225" s="22"/>
      <c r="F225" s="38"/>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row>
    <row r="226" spans="1:57" ht="16.5" customHeight="1" x14ac:dyDescent="0.3">
      <c r="A226" s="37"/>
      <c r="B226" s="37"/>
      <c r="C226" s="37"/>
      <c r="D226" s="37"/>
      <c r="E226" s="22"/>
      <c r="F226" s="38"/>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row>
    <row r="227" spans="1:57" ht="16.5" customHeight="1" x14ac:dyDescent="0.3">
      <c r="A227" s="37"/>
      <c r="B227" s="37"/>
      <c r="C227" s="37"/>
      <c r="D227" s="37"/>
      <c r="E227" s="22"/>
      <c r="F227" s="38"/>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row>
    <row r="228" spans="1:57" ht="16.5" customHeight="1" x14ac:dyDescent="0.3">
      <c r="A228" s="37"/>
      <c r="B228" s="37"/>
      <c r="C228" s="37"/>
      <c r="D228" s="37"/>
      <c r="E228" s="22"/>
      <c r="F228" s="38"/>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row>
    <row r="229" spans="1:57" ht="16.5" customHeight="1" x14ac:dyDescent="0.3">
      <c r="A229" s="37"/>
      <c r="B229" s="37"/>
      <c r="C229" s="37"/>
      <c r="D229" s="37"/>
      <c r="E229" s="22"/>
      <c r="F229" s="38"/>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row>
    <row r="230" spans="1:57" ht="16.5" customHeight="1" x14ac:dyDescent="0.3">
      <c r="A230" s="37"/>
      <c r="B230" s="37"/>
      <c r="C230" s="37"/>
      <c r="D230" s="37"/>
      <c r="E230" s="22"/>
      <c r="F230" s="38"/>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row>
    <row r="231" spans="1:57" ht="16.5" customHeight="1" x14ac:dyDescent="0.3">
      <c r="A231" s="37"/>
      <c r="B231" s="37"/>
      <c r="C231" s="37"/>
      <c r="D231" s="37"/>
      <c r="E231" s="22"/>
      <c r="F231" s="38"/>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row>
    <row r="232" spans="1:57" ht="16.5" customHeight="1" x14ac:dyDescent="0.3">
      <c r="A232" s="37"/>
      <c r="B232" s="37"/>
      <c r="C232" s="37"/>
      <c r="D232" s="37"/>
      <c r="E232" s="22"/>
      <c r="F232" s="38"/>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row>
    <row r="233" spans="1:57" ht="16.5" customHeight="1" x14ac:dyDescent="0.3">
      <c r="A233" s="37"/>
      <c r="B233" s="37"/>
      <c r="C233" s="37"/>
      <c r="D233" s="37"/>
      <c r="E233" s="22"/>
      <c r="F233" s="38"/>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row>
    <row r="234" spans="1:57" ht="16.5" customHeight="1" x14ac:dyDescent="0.3">
      <c r="A234" s="37"/>
      <c r="B234" s="37"/>
      <c r="C234" s="37"/>
      <c r="D234" s="37"/>
      <c r="E234" s="22"/>
      <c r="F234" s="38"/>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row>
    <row r="235" spans="1:57" ht="16.5" customHeight="1" x14ac:dyDescent="0.3">
      <c r="A235" s="37"/>
      <c r="B235" s="37"/>
      <c r="C235" s="37"/>
      <c r="D235" s="37"/>
      <c r="E235" s="22"/>
      <c r="F235" s="38"/>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row>
    <row r="236" spans="1:57" ht="16.5" customHeight="1" x14ac:dyDescent="0.3">
      <c r="A236" s="37"/>
      <c r="B236" s="37"/>
      <c r="C236" s="37"/>
      <c r="D236" s="37"/>
      <c r="E236" s="22"/>
      <c r="F236" s="38"/>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row>
    <row r="237" spans="1:57" ht="16.5" customHeight="1" x14ac:dyDescent="0.3">
      <c r="A237" s="37"/>
      <c r="B237" s="37"/>
      <c r="C237" s="37"/>
      <c r="D237" s="37"/>
      <c r="E237" s="22"/>
      <c r="F237" s="38"/>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row>
    <row r="238" spans="1:57" ht="16.5" customHeight="1" x14ac:dyDescent="0.3">
      <c r="A238" s="37"/>
      <c r="B238" s="37"/>
      <c r="C238" s="37"/>
      <c r="D238" s="37"/>
      <c r="E238" s="22"/>
      <c r="F238" s="38"/>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row>
    <row r="239" spans="1:57" ht="16.5" customHeight="1" x14ac:dyDescent="0.3">
      <c r="A239" s="37"/>
      <c r="B239" s="37"/>
      <c r="C239" s="37"/>
      <c r="D239" s="37"/>
      <c r="E239" s="22"/>
      <c r="F239" s="38"/>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row>
    <row r="240" spans="1:57" ht="16.5" customHeight="1" x14ac:dyDescent="0.3">
      <c r="A240" s="37"/>
      <c r="B240" s="37"/>
      <c r="C240" s="37"/>
      <c r="D240" s="37"/>
      <c r="E240" s="22"/>
      <c r="F240" s="38"/>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row>
    <row r="241" spans="1:57" ht="16.5" customHeight="1" x14ac:dyDescent="0.3">
      <c r="A241" s="37"/>
      <c r="B241" s="37"/>
      <c r="C241" s="37"/>
      <c r="D241" s="37"/>
      <c r="E241" s="22"/>
      <c r="F241" s="38"/>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row>
    <row r="242" spans="1:57" ht="16.5" customHeight="1" x14ac:dyDescent="0.3">
      <c r="A242" s="37"/>
      <c r="B242" s="37"/>
      <c r="C242" s="37"/>
      <c r="D242" s="37"/>
      <c r="E242" s="22"/>
      <c r="F242" s="38"/>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row>
    <row r="243" spans="1:57" ht="16.5" customHeight="1" x14ac:dyDescent="0.3">
      <c r="A243" s="37"/>
      <c r="B243" s="37"/>
      <c r="C243" s="37"/>
      <c r="D243" s="37"/>
      <c r="E243" s="22"/>
      <c r="F243" s="38"/>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row>
    <row r="244" spans="1:57" ht="16.5" customHeight="1" x14ac:dyDescent="0.3">
      <c r="A244" s="37"/>
      <c r="B244" s="37"/>
      <c r="C244" s="37"/>
      <c r="D244" s="37"/>
      <c r="E244" s="22"/>
      <c r="F244" s="38"/>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row>
    <row r="245" spans="1:57" ht="16.5" customHeight="1" x14ac:dyDescent="0.3">
      <c r="A245" s="37"/>
      <c r="B245" s="37"/>
      <c r="C245" s="37"/>
      <c r="D245" s="37"/>
      <c r="E245" s="22"/>
      <c r="F245" s="38"/>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row>
    <row r="246" spans="1:57" ht="16.5" customHeight="1" x14ac:dyDescent="0.3">
      <c r="A246" s="37"/>
      <c r="B246" s="37"/>
      <c r="C246" s="37"/>
      <c r="D246" s="37"/>
      <c r="E246" s="22"/>
      <c r="F246" s="38"/>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row>
    <row r="247" spans="1:57" ht="16.5" customHeight="1" x14ac:dyDescent="0.3">
      <c r="A247" s="37"/>
      <c r="B247" s="37"/>
      <c r="C247" s="37"/>
      <c r="D247" s="37"/>
      <c r="E247" s="22"/>
      <c r="F247" s="38"/>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row>
    <row r="248" spans="1:57" ht="16.5" customHeight="1" x14ac:dyDescent="0.3">
      <c r="A248" s="37"/>
      <c r="B248" s="37"/>
      <c r="C248" s="37"/>
      <c r="D248" s="37"/>
      <c r="E248" s="22"/>
      <c r="F248" s="38"/>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row>
    <row r="249" spans="1:57" ht="16.5" customHeight="1" x14ac:dyDescent="0.3">
      <c r="A249" s="37"/>
      <c r="B249" s="37"/>
      <c r="C249" s="37"/>
      <c r="D249" s="37"/>
      <c r="E249" s="22"/>
      <c r="F249" s="38"/>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row>
    <row r="250" spans="1:57" ht="16.5" customHeight="1" x14ac:dyDescent="0.3">
      <c r="A250" s="37"/>
      <c r="B250" s="37"/>
      <c r="C250" s="37"/>
      <c r="D250" s="37"/>
      <c r="E250" s="22"/>
      <c r="F250" s="38"/>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row>
    <row r="251" spans="1:57" ht="16.5" customHeight="1" x14ac:dyDescent="0.3">
      <c r="A251" s="37"/>
      <c r="B251" s="37"/>
      <c r="C251" s="37"/>
      <c r="D251" s="37"/>
      <c r="E251" s="22"/>
      <c r="F251" s="38"/>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row>
    <row r="252" spans="1:57" ht="16.5" customHeight="1" x14ac:dyDescent="0.3">
      <c r="A252" s="37"/>
      <c r="B252" s="37"/>
      <c r="C252" s="37"/>
      <c r="D252" s="37"/>
      <c r="E252" s="22"/>
      <c r="F252" s="38"/>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row>
    <row r="253" spans="1:57" ht="16.5" customHeight="1" x14ac:dyDescent="0.3">
      <c r="A253" s="37"/>
      <c r="B253" s="37"/>
      <c r="C253" s="37"/>
      <c r="D253" s="37"/>
      <c r="E253" s="22"/>
      <c r="F253" s="38"/>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row>
    <row r="254" spans="1:57" ht="16.5" customHeight="1" x14ac:dyDescent="0.3">
      <c r="A254" s="37"/>
      <c r="B254" s="37"/>
      <c r="C254" s="37"/>
      <c r="D254" s="37"/>
      <c r="E254" s="22"/>
      <c r="F254" s="38"/>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row>
    <row r="255" spans="1:57" ht="16.5" customHeight="1" x14ac:dyDescent="0.3">
      <c r="A255" s="37"/>
      <c r="B255" s="37"/>
      <c r="C255" s="37"/>
      <c r="D255" s="37"/>
      <c r="E255" s="22"/>
      <c r="F255" s="38"/>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row>
    <row r="256" spans="1:57" ht="16.5" customHeight="1" x14ac:dyDescent="0.3">
      <c r="A256" s="37"/>
      <c r="B256" s="37"/>
      <c r="C256" s="37"/>
      <c r="D256" s="37"/>
      <c r="E256" s="22"/>
      <c r="F256" s="38"/>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row>
    <row r="257" spans="1:57" ht="16.5" customHeight="1" x14ac:dyDescent="0.3">
      <c r="A257" s="37"/>
      <c r="B257" s="37"/>
      <c r="C257" s="37"/>
      <c r="D257" s="37"/>
      <c r="E257" s="22"/>
      <c r="F257" s="38"/>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row>
    <row r="258" spans="1:57" ht="16.5" customHeight="1" x14ac:dyDescent="0.3">
      <c r="A258" s="37"/>
      <c r="B258" s="37"/>
      <c r="C258" s="37"/>
      <c r="D258" s="37"/>
      <c r="E258" s="22"/>
      <c r="F258" s="38"/>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row>
    <row r="259" spans="1:57" ht="16.5" customHeight="1" x14ac:dyDescent="0.3">
      <c r="A259" s="37"/>
      <c r="B259" s="37"/>
      <c r="C259" s="37"/>
      <c r="D259" s="37"/>
      <c r="E259" s="22"/>
      <c r="F259" s="38"/>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row>
    <row r="260" spans="1:57" ht="16.5" customHeight="1" x14ac:dyDescent="0.3">
      <c r="A260" s="37"/>
      <c r="B260" s="37"/>
      <c r="C260" s="37"/>
      <c r="D260" s="37"/>
      <c r="E260" s="22"/>
      <c r="F260" s="38"/>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row>
    <row r="261" spans="1:57" ht="16.5" customHeight="1" x14ac:dyDescent="0.3">
      <c r="A261" s="37"/>
      <c r="B261" s="37"/>
      <c r="C261" s="37"/>
      <c r="D261" s="37"/>
      <c r="E261" s="22"/>
      <c r="F261" s="38"/>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row>
    <row r="262" spans="1:57" ht="16.5" customHeight="1" x14ac:dyDescent="0.3">
      <c r="A262" s="37"/>
      <c r="B262" s="37"/>
      <c r="C262" s="37"/>
      <c r="D262" s="37"/>
      <c r="E262" s="22"/>
      <c r="F262" s="38"/>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row>
    <row r="263" spans="1:57" ht="16.5" customHeight="1" x14ac:dyDescent="0.3">
      <c r="A263" s="37"/>
      <c r="B263" s="37"/>
      <c r="C263" s="37"/>
      <c r="D263" s="37"/>
      <c r="E263" s="22"/>
      <c r="F263" s="38"/>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row>
    <row r="264" spans="1:57" ht="16.5" customHeight="1" x14ac:dyDescent="0.3">
      <c r="A264" s="37"/>
      <c r="B264" s="37"/>
      <c r="C264" s="37"/>
      <c r="D264" s="37"/>
      <c r="E264" s="22"/>
      <c r="F264" s="38"/>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row>
    <row r="265" spans="1:57" ht="16.5" customHeight="1" x14ac:dyDescent="0.3">
      <c r="A265" s="37"/>
      <c r="B265" s="37"/>
      <c r="C265" s="37"/>
      <c r="D265" s="37"/>
      <c r="E265" s="22"/>
      <c r="F265" s="38"/>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row>
    <row r="266" spans="1:57" ht="16.5" customHeight="1" x14ac:dyDescent="0.3">
      <c r="A266" s="37"/>
      <c r="B266" s="37"/>
      <c r="C266" s="37"/>
      <c r="D266" s="37"/>
      <c r="E266" s="22"/>
      <c r="F266" s="38"/>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row>
    <row r="267" spans="1:57" ht="16.5" customHeight="1" x14ac:dyDescent="0.3">
      <c r="A267" s="37"/>
      <c r="B267" s="37"/>
      <c r="C267" s="37"/>
      <c r="D267" s="37"/>
      <c r="E267" s="22"/>
      <c r="F267" s="38"/>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row>
    <row r="268" spans="1:57" ht="16.5" customHeight="1" x14ac:dyDescent="0.3">
      <c r="A268" s="37"/>
      <c r="B268" s="37"/>
      <c r="C268" s="37"/>
      <c r="D268" s="37"/>
      <c r="E268" s="22"/>
      <c r="F268" s="38"/>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row>
    <row r="269" spans="1:57" ht="16.5" customHeight="1" x14ac:dyDescent="0.3">
      <c r="A269" s="37"/>
      <c r="B269" s="37"/>
      <c r="C269" s="37"/>
      <c r="D269" s="37"/>
      <c r="E269" s="22"/>
      <c r="F269" s="38"/>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row>
    <row r="270" spans="1:57" ht="16.5" customHeight="1" x14ac:dyDescent="0.3">
      <c r="A270" s="37"/>
      <c r="B270" s="37"/>
      <c r="C270" s="37"/>
      <c r="D270" s="37"/>
      <c r="E270" s="22"/>
      <c r="F270" s="38"/>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row>
    <row r="271" spans="1:57" ht="16.5" customHeight="1" x14ac:dyDescent="0.3">
      <c r="A271" s="37"/>
      <c r="B271" s="37"/>
      <c r="C271" s="37"/>
      <c r="D271" s="37"/>
      <c r="E271" s="22"/>
      <c r="F271" s="38"/>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row>
    <row r="272" spans="1:57" ht="16.5" customHeight="1" x14ac:dyDescent="0.3">
      <c r="A272" s="37"/>
      <c r="B272" s="37"/>
      <c r="C272" s="37"/>
      <c r="D272" s="37"/>
      <c r="E272" s="22"/>
      <c r="F272" s="38"/>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row>
    <row r="273" spans="1:57" ht="16.5" customHeight="1" x14ac:dyDescent="0.3">
      <c r="A273" s="37"/>
      <c r="B273" s="37"/>
      <c r="C273" s="37"/>
      <c r="D273" s="37"/>
      <c r="E273" s="22"/>
      <c r="F273" s="38"/>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row>
    <row r="274" spans="1:57" ht="16.5" customHeight="1" x14ac:dyDescent="0.3">
      <c r="A274" s="37"/>
      <c r="B274" s="37"/>
      <c r="C274" s="37"/>
      <c r="D274" s="37"/>
      <c r="E274" s="22"/>
      <c r="F274" s="38"/>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row>
    <row r="275" spans="1:57" ht="16.5" customHeight="1" x14ac:dyDescent="0.3">
      <c r="A275" s="37"/>
      <c r="B275" s="37"/>
      <c r="C275" s="37"/>
      <c r="D275" s="37"/>
      <c r="E275" s="22"/>
      <c r="F275" s="38"/>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row>
    <row r="276" spans="1:57" ht="16.5" customHeight="1" x14ac:dyDescent="0.3">
      <c r="A276" s="37"/>
      <c r="B276" s="37"/>
      <c r="C276" s="37"/>
      <c r="D276" s="37"/>
      <c r="E276" s="22"/>
      <c r="F276" s="38"/>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row>
    <row r="277" spans="1:57" ht="16.5" customHeight="1" x14ac:dyDescent="0.3">
      <c r="A277" s="37"/>
      <c r="B277" s="37"/>
      <c r="C277" s="37"/>
      <c r="D277" s="37"/>
      <c r="E277" s="22"/>
      <c r="F277" s="38"/>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row>
    <row r="278" spans="1:57" ht="16.5" customHeight="1" x14ac:dyDescent="0.3">
      <c r="A278" s="37"/>
      <c r="B278" s="37"/>
      <c r="C278" s="37"/>
      <c r="D278" s="37"/>
      <c r="E278" s="22"/>
      <c r="F278" s="38"/>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row>
    <row r="279" spans="1:57" ht="16.5" customHeight="1" x14ac:dyDescent="0.3">
      <c r="A279" s="37"/>
      <c r="B279" s="37"/>
      <c r="C279" s="37"/>
      <c r="D279" s="37"/>
      <c r="E279" s="22"/>
      <c r="F279" s="38"/>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row>
    <row r="280" spans="1:57" ht="16.5" customHeight="1" x14ac:dyDescent="0.3">
      <c r="A280" s="37"/>
      <c r="B280" s="37"/>
      <c r="C280" s="37"/>
      <c r="D280" s="37"/>
      <c r="E280" s="22"/>
      <c r="F280" s="38"/>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row>
    <row r="281" spans="1:57" ht="16.5" customHeight="1" x14ac:dyDescent="0.3">
      <c r="A281" s="37"/>
      <c r="B281" s="37"/>
      <c r="C281" s="37"/>
      <c r="D281" s="37"/>
      <c r="E281" s="22"/>
      <c r="F281" s="38"/>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row>
    <row r="282" spans="1:57" ht="16.5" customHeight="1" x14ac:dyDescent="0.3">
      <c r="A282" s="37"/>
      <c r="B282" s="37"/>
      <c r="C282" s="37"/>
      <c r="D282" s="37"/>
      <c r="E282" s="22"/>
      <c r="F282" s="38"/>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row>
    <row r="283" spans="1:57" ht="16.5" customHeight="1" x14ac:dyDescent="0.3">
      <c r="A283" s="37"/>
      <c r="B283" s="37"/>
      <c r="C283" s="37"/>
      <c r="D283" s="37"/>
      <c r="E283" s="22"/>
      <c r="F283" s="38"/>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row>
    <row r="284" spans="1:57" ht="16.5" customHeight="1" x14ac:dyDescent="0.3">
      <c r="A284" s="37"/>
      <c r="B284" s="37"/>
      <c r="C284" s="37"/>
      <c r="D284" s="37"/>
      <c r="E284" s="22"/>
      <c r="F284" s="38"/>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row>
    <row r="285" spans="1:57" ht="16.5" customHeight="1" x14ac:dyDescent="0.3">
      <c r="A285" s="37"/>
      <c r="B285" s="37"/>
      <c r="C285" s="37"/>
      <c r="D285" s="37"/>
      <c r="E285" s="22"/>
      <c r="F285" s="38"/>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row>
    <row r="286" spans="1:57" ht="16.5" customHeight="1" x14ac:dyDescent="0.3">
      <c r="A286" s="37"/>
      <c r="B286" s="37"/>
      <c r="C286" s="37"/>
      <c r="D286" s="37"/>
      <c r="E286" s="22"/>
      <c r="F286" s="38"/>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row>
    <row r="287" spans="1:57" ht="16.5" customHeight="1" x14ac:dyDescent="0.3">
      <c r="A287" s="37"/>
      <c r="B287" s="37"/>
      <c r="C287" s="37"/>
      <c r="D287" s="37"/>
      <c r="E287" s="22"/>
      <c r="F287" s="38"/>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row>
    <row r="288" spans="1:57" ht="16.5" customHeight="1" x14ac:dyDescent="0.3">
      <c r="A288" s="37"/>
      <c r="B288" s="37"/>
      <c r="C288" s="37"/>
      <c r="D288" s="37"/>
      <c r="E288" s="22"/>
      <c r="F288" s="38"/>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row>
    <row r="289" spans="1:57" ht="16.5" customHeight="1" x14ac:dyDescent="0.3">
      <c r="A289" s="37"/>
      <c r="B289" s="37"/>
      <c r="C289" s="37"/>
      <c r="D289" s="37"/>
      <c r="E289" s="22"/>
      <c r="F289" s="38"/>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row>
    <row r="290" spans="1:57" ht="16.5" customHeight="1" x14ac:dyDescent="0.3">
      <c r="A290" s="37"/>
      <c r="B290" s="37"/>
      <c r="C290" s="37"/>
      <c r="D290" s="37"/>
      <c r="E290" s="22"/>
      <c r="F290" s="38"/>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row>
    <row r="291" spans="1:57" ht="16.5" customHeight="1" x14ac:dyDescent="0.3">
      <c r="A291" s="37"/>
      <c r="B291" s="37"/>
      <c r="C291" s="37"/>
      <c r="D291" s="37"/>
      <c r="E291" s="22"/>
      <c r="F291" s="38"/>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row>
    <row r="292" spans="1:57" ht="16.5" customHeight="1" x14ac:dyDescent="0.3">
      <c r="A292" s="37"/>
      <c r="B292" s="37"/>
      <c r="C292" s="37"/>
      <c r="D292" s="37"/>
      <c r="E292" s="22"/>
      <c r="F292" s="38"/>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row>
    <row r="293" spans="1:57" ht="16.5" customHeight="1" x14ac:dyDescent="0.3">
      <c r="A293" s="37"/>
      <c r="B293" s="37"/>
      <c r="C293" s="37"/>
      <c r="D293" s="37"/>
      <c r="E293" s="22"/>
      <c r="F293" s="38"/>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row>
    <row r="294" spans="1:57" ht="16.5" customHeight="1" x14ac:dyDescent="0.3">
      <c r="A294" s="37"/>
      <c r="B294" s="37"/>
      <c r="C294" s="37"/>
      <c r="D294" s="37"/>
      <c r="E294" s="22"/>
      <c r="F294" s="38"/>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row>
    <row r="295" spans="1:57" ht="16.5" customHeight="1" x14ac:dyDescent="0.3">
      <c r="A295" s="37"/>
      <c r="B295" s="37"/>
      <c r="C295" s="37"/>
      <c r="D295" s="37"/>
      <c r="E295" s="22"/>
      <c r="F295" s="38"/>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row>
    <row r="296" spans="1:57" ht="16.5" customHeight="1" x14ac:dyDescent="0.3">
      <c r="A296" s="37"/>
      <c r="B296" s="37"/>
      <c r="C296" s="37"/>
      <c r="D296" s="37"/>
      <c r="E296" s="22"/>
      <c r="F296" s="38"/>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row>
    <row r="297" spans="1:57" ht="16.5" customHeight="1" x14ac:dyDescent="0.3">
      <c r="A297" s="37"/>
      <c r="B297" s="37"/>
      <c r="C297" s="37"/>
      <c r="D297" s="37"/>
      <c r="E297" s="22"/>
      <c r="F297" s="38"/>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row>
    <row r="298" spans="1:57" ht="16.5" customHeight="1" x14ac:dyDescent="0.3">
      <c r="A298" s="37"/>
      <c r="B298" s="37"/>
      <c r="C298" s="37"/>
      <c r="D298" s="37"/>
      <c r="E298" s="22"/>
      <c r="F298" s="38"/>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row>
    <row r="299" spans="1:57" ht="16.5" customHeight="1" x14ac:dyDescent="0.3">
      <c r="A299" s="37"/>
      <c r="B299" s="37"/>
      <c r="C299" s="37"/>
      <c r="D299" s="37"/>
      <c r="E299" s="22"/>
      <c r="F299" s="38"/>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row>
    <row r="300" spans="1:57" ht="16.5" customHeight="1" x14ac:dyDescent="0.3">
      <c r="A300" s="37"/>
      <c r="B300" s="37"/>
      <c r="C300" s="37"/>
      <c r="D300" s="37"/>
      <c r="E300" s="22"/>
      <c r="F300" s="38"/>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row>
    <row r="301" spans="1:57" ht="16.5" customHeight="1" x14ac:dyDescent="0.3">
      <c r="A301" s="37"/>
      <c r="B301" s="37"/>
      <c r="C301" s="37"/>
      <c r="D301" s="37"/>
      <c r="E301" s="22"/>
      <c r="F301" s="38"/>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row>
    <row r="302" spans="1:57" ht="16.5" customHeight="1" x14ac:dyDescent="0.3">
      <c r="A302" s="37"/>
      <c r="B302" s="37"/>
      <c r="C302" s="37"/>
      <c r="D302" s="37"/>
      <c r="E302" s="22"/>
      <c r="F302" s="38"/>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row>
    <row r="303" spans="1:57" ht="16.5" customHeight="1" x14ac:dyDescent="0.3">
      <c r="A303" s="37"/>
      <c r="B303" s="37"/>
      <c r="C303" s="37"/>
      <c r="D303" s="37"/>
      <c r="E303" s="22"/>
      <c r="F303" s="38"/>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row>
    <row r="304" spans="1:57" ht="16.5" customHeight="1" x14ac:dyDescent="0.3">
      <c r="A304" s="37"/>
      <c r="B304" s="37"/>
      <c r="C304" s="37"/>
      <c r="D304" s="37"/>
      <c r="E304" s="22"/>
      <c r="F304" s="38"/>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row>
    <row r="305" spans="1:57" ht="16.5" customHeight="1" x14ac:dyDescent="0.3">
      <c r="A305" s="37"/>
      <c r="B305" s="37"/>
      <c r="C305" s="37"/>
      <c r="D305" s="37"/>
      <c r="E305" s="22"/>
      <c r="F305" s="38"/>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row>
    <row r="306" spans="1:57" ht="16.5" customHeight="1" x14ac:dyDescent="0.3">
      <c r="A306" s="37"/>
      <c r="B306" s="37"/>
      <c r="C306" s="37"/>
      <c r="D306" s="37"/>
      <c r="E306" s="22"/>
      <c r="F306" s="38"/>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row>
    <row r="307" spans="1:57" ht="16.5" customHeight="1" x14ac:dyDescent="0.3">
      <c r="A307" s="37"/>
      <c r="B307" s="37"/>
      <c r="C307" s="37"/>
      <c r="D307" s="37"/>
      <c r="E307" s="22"/>
      <c r="F307" s="38"/>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row>
    <row r="308" spans="1:57" ht="16.5" customHeight="1" x14ac:dyDescent="0.3">
      <c r="A308" s="37"/>
      <c r="B308" s="37"/>
      <c r="C308" s="37"/>
      <c r="D308" s="37"/>
      <c r="E308" s="22"/>
      <c r="F308" s="38"/>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row>
    <row r="309" spans="1:57" ht="16.5" customHeight="1" x14ac:dyDescent="0.3">
      <c r="A309" s="37"/>
      <c r="B309" s="37"/>
      <c r="C309" s="37"/>
      <c r="D309" s="37"/>
      <c r="E309" s="22"/>
      <c r="F309" s="38"/>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row>
    <row r="310" spans="1:57" ht="16.5" customHeight="1" x14ac:dyDescent="0.3">
      <c r="A310" s="37"/>
      <c r="B310" s="37"/>
      <c r="C310" s="37"/>
      <c r="D310" s="37"/>
      <c r="E310" s="22"/>
      <c r="F310" s="38"/>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row>
    <row r="311" spans="1:57" ht="16.5" customHeight="1" x14ac:dyDescent="0.3">
      <c r="A311" s="37"/>
      <c r="B311" s="37"/>
      <c r="C311" s="37"/>
      <c r="D311" s="37"/>
      <c r="E311" s="22"/>
      <c r="F311" s="38"/>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row>
    <row r="312" spans="1:57" ht="16.5" customHeight="1" x14ac:dyDescent="0.3">
      <c r="A312" s="37"/>
      <c r="B312" s="37"/>
      <c r="C312" s="37"/>
      <c r="D312" s="37"/>
      <c r="E312" s="22"/>
      <c r="F312" s="38"/>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row>
    <row r="313" spans="1:57" ht="16.5" customHeight="1" x14ac:dyDescent="0.3">
      <c r="A313" s="37"/>
      <c r="B313" s="37"/>
      <c r="C313" s="37"/>
      <c r="D313" s="37"/>
      <c r="E313" s="22"/>
      <c r="F313" s="38"/>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row>
    <row r="314" spans="1:57" ht="16.5" customHeight="1" x14ac:dyDescent="0.3">
      <c r="A314" s="37"/>
      <c r="B314" s="37"/>
      <c r="C314" s="37"/>
      <c r="D314" s="37"/>
      <c r="E314" s="22"/>
      <c r="F314" s="38"/>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row>
    <row r="315" spans="1:57" ht="16.5" customHeight="1" x14ac:dyDescent="0.3">
      <c r="A315" s="37"/>
      <c r="B315" s="37"/>
      <c r="C315" s="37"/>
      <c r="D315" s="37"/>
      <c r="E315" s="22"/>
      <c r="F315" s="38"/>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row>
    <row r="316" spans="1:57" ht="16.5" customHeight="1" x14ac:dyDescent="0.3">
      <c r="A316" s="37"/>
      <c r="B316" s="37"/>
      <c r="C316" s="37"/>
      <c r="D316" s="37"/>
      <c r="E316" s="22"/>
      <c r="F316" s="38"/>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row>
    <row r="317" spans="1:57" ht="16.5" customHeight="1" x14ac:dyDescent="0.3">
      <c r="A317" s="37"/>
      <c r="B317" s="37"/>
      <c r="C317" s="37"/>
      <c r="D317" s="37"/>
      <c r="E317" s="22"/>
      <c r="F317" s="38"/>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row>
    <row r="318" spans="1:57" ht="16.5" customHeight="1" x14ac:dyDescent="0.3">
      <c r="A318" s="37"/>
      <c r="B318" s="37"/>
      <c r="C318" s="37"/>
      <c r="D318" s="37"/>
      <c r="E318" s="22"/>
      <c r="F318" s="38"/>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row>
    <row r="319" spans="1:57" ht="16.5" customHeight="1" x14ac:dyDescent="0.3">
      <c r="A319" s="37"/>
      <c r="B319" s="37"/>
      <c r="C319" s="37"/>
      <c r="D319" s="37"/>
      <c r="E319" s="22"/>
      <c r="F319" s="38"/>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row>
    <row r="320" spans="1:57" ht="16.5" customHeight="1" x14ac:dyDescent="0.3">
      <c r="A320" s="37"/>
      <c r="B320" s="37"/>
      <c r="C320" s="37"/>
      <c r="D320" s="37"/>
      <c r="E320" s="22"/>
      <c r="F320" s="38"/>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row>
    <row r="321" spans="1:57" ht="16.5" customHeight="1" x14ac:dyDescent="0.3">
      <c r="A321" s="37"/>
      <c r="B321" s="37"/>
      <c r="C321" s="37"/>
      <c r="D321" s="37"/>
      <c r="E321" s="22"/>
      <c r="F321" s="38"/>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row>
    <row r="322" spans="1:57" ht="16.5" customHeight="1" x14ac:dyDescent="0.3">
      <c r="A322" s="37"/>
      <c r="B322" s="37"/>
      <c r="C322" s="37"/>
      <c r="D322" s="37"/>
      <c r="E322" s="22"/>
      <c r="F322" s="38"/>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row>
    <row r="323" spans="1:57" ht="16.5" customHeight="1" x14ac:dyDescent="0.3">
      <c r="A323" s="37"/>
      <c r="B323" s="37"/>
      <c r="C323" s="37"/>
      <c r="D323" s="37"/>
      <c r="E323" s="22"/>
      <c r="F323" s="38"/>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row>
    <row r="324" spans="1:57" ht="16.5" customHeight="1" x14ac:dyDescent="0.3">
      <c r="A324" s="37"/>
      <c r="B324" s="37"/>
      <c r="C324" s="37"/>
      <c r="D324" s="37"/>
      <c r="E324" s="22"/>
      <c r="F324" s="38"/>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row>
    <row r="325" spans="1:57" ht="16.5" customHeight="1" x14ac:dyDescent="0.3">
      <c r="A325" s="37"/>
      <c r="B325" s="37"/>
      <c r="C325" s="37"/>
      <c r="D325" s="37"/>
      <c r="E325" s="22"/>
      <c r="F325" s="38"/>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row>
    <row r="326" spans="1:57" ht="16.5" customHeight="1" x14ac:dyDescent="0.3">
      <c r="A326" s="37"/>
      <c r="B326" s="37"/>
      <c r="C326" s="37"/>
      <c r="D326" s="37"/>
      <c r="E326" s="22"/>
      <c r="F326" s="38"/>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row>
    <row r="327" spans="1:57" ht="16.5" customHeight="1" x14ac:dyDescent="0.3">
      <c r="A327" s="37"/>
      <c r="B327" s="37"/>
      <c r="C327" s="37"/>
      <c r="D327" s="37"/>
      <c r="E327" s="22"/>
      <c r="F327" s="38"/>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row>
    <row r="328" spans="1:57" ht="16.5" customHeight="1" x14ac:dyDescent="0.3">
      <c r="A328" s="37"/>
      <c r="B328" s="37"/>
      <c r="C328" s="37"/>
      <c r="D328" s="37"/>
      <c r="E328" s="22"/>
      <c r="F328" s="38"/>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row>
    <row r="329" spans="1:57" ht="16.5" customHeight="1" x14ac:dyDescent="0.3">
      <c r="A329" s="37"/>
      <c r="B329" s="37"/>
      <c r="C329" s="37"/>
      <c r="D329" s="37"/>
      <c r="E329" s="22"/>
      <c r="F329" s="38"/>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row>
    <row r="330" spans="1:57" ht="16.5" customHeight="1" x14ac:dyDescent="0.3">
      <c r="A330" s="37"/>
      <c r="B330" s="37"/>
      <c r="C330" s="37"/>
      <c r="D330" s="37"/>
      <c r="E330" s="22"/>
      <c r="F330" s="38"/>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row>
    <row r="331" spans="1:57" ht="16.5" customHeight="1" x14ac:dyDescent="0.3">
      <c r="A331" s="37"/>
      <c r="B331" s="37"/>
      <c r="C331" s="37"/>
      <c r="D331" s="37"/>
      <c r="E331" s="22"/>
      <c r="F331" s="38"/>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row>
    <row r="332" spans="1:57" ht="16.5" customHeight="1" x14ac:dyDescent="0.3">
      <c r="A332" s="37"/>
      <c r="B332" s="37"/>
      <c r="C332" s="37"/>
      <c r="D332" s="37"/>
      <c r="E332" s="22"/>
      <c r="F332" s="38"/>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row>
    <row r="333" spans="1:57" ht="16.5" customHeight="1" x14ac:dyDescent="0.3">
      <c r="A333" s="37"/>
      <c r="B333" s="37"/>
      <c r="C333" s="37"/>
      <c r="D333" s="37"/>
      <c r="E333" s="22"/>
      <c r="F333" s="38"/>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row>
    <row r="334" spans="1:57" ht="16.5" customHeight="1" x14ac:dyDescent="0.3">
      <c r="A334" s="37"/>
      <c r="B334" s="37"/>
      <c r="C334" s="37"/>
      <c r="D334" s="37"/>
      <c r="E334" s="22"/>
      <c r="F334" s="38"/>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row>
    <row r="335" spans="1:57" ht="16.5" customHeight="1" x14ac:dyDescent="0.3">
      <c r="A335" s="37"/>
      <c r="B335" s="37"/>
      <c r="C335" s="37"/>
      <c r="D335" s="37"/>
      <c r="E335" s="22"/>
      <c r="F335" s="38"/>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row>
    <row r="336" spans="1:57" ht="16.5" customHeight="1" x14ac:dyDescent="0.3">
      <c r="A336" s="37"/>
      <c r="B336" s="37"/>
      <c r="C336" s="37"/>
      <c r="D336" s="37"/>
      <c r="E336" s="22"/>
      <c r="F336" s="38"/>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row>
    <row r="337" spans="1:57" ht="16.5" customHeight="1" x14ac:dyDescent="0.3">
      <c r="A337" s="37"/>
      <c r="B337" s="37"/>
      <c r="C337" s="37"/>
      <c r="D337" s="37"/>
      <c r="E337" s="22"/>
      <c r="F337" s="38"/>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row>
    <row r="338" spans="1:57" ht="16.5" customHeight="1" x14ac:dyDescent="0.3">
      <c r="A338" s="37"/>
      <c r="B338" s="37"/>
      <c r="C338" s="37"/>
      <c r="D338" s="37"/>
      <c r="E338" s="22"/>
      <c r="F338" s="38"/>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row>
    <row r="339" spans="1:57" ht="16.5" customHeight="1" x14ac:dyDescent="0.3">
      <c r="A339" s="37"/>
      <c r="B339" s="37"/>
      <c r="C339" s="37"/>
      <c r="D339" s="37"/>
      <c r="E339" s="22"/>
      <c r="F339" s="38"/>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row>
    <row r="340" spans="1:57" ht="16.5" customHeight="1" x14ac:dyDescent="0.3">
      <c r="A340" s="37"/>
      <c r="B340" s="37"/>
      <c r="C340" s="37"/>
      <c r="D340" s="37"/>
      <c r="E340" s="22"/>
      <c r="F340" s="38"/>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row>
    <row r="341" spans="1:57" ht="16.5" customHeight="1" x14ac:dyDescent="0.3">
      <c r="A341" s="37"/>
      <c r="B341" s="37"/>
      <c r="C341" s="37"/>
      <c r="D341" s="37"/>
      <c r="E341" s="22"/>
      <c r="F341" s="38"/>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row>
    <row r="342" spans="1:57" ht="16.5" customHeight="1" x14ac:dyDescent="0.3">
      <c r="A342" s="37"/>
      <c r="B342" s="37"/>
      <c r="C342" s="37"/>
      <c r="D342" s="37"/>
      <c r="E342" s="22"/>
      <c r="F342" s="38"/>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row>
    <row r="343" spans="1:57" ht="16.5" customHeight="1" x14ac:dyDescent="0.3">
      <c r="A343" s="37"/>
      <c r="B343" s="37"/>
      <c r="C343" s="37"/>
      <c r="D343" s="37"/>
      <c r="E343" s="22"/>
      <c r="F343" s="38"/>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row>
    <row r="344" spans="1:57" ht="16.5" customHeight="1" x14ac:dyDescent="0.3">
      <c r="A344" s="37"/>
      <c r="B344" s="37"/>
      <c r="C344" s="37"/>
      <c r="D344" s="37"/>
      <c r="E344" s="22"/>
      <c r="F344" s="38"/>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row>
    <row r="345" spans="1:57" ht="16.5" customHeight="1" x14ac:dyDescent="0.3">
      <c r="A345" s="37"/>
      <c r="B345" s="37"/>
      <c r="C345" s="37"/>
      <c r="D345" s="37"/>
      <c r="E345" s="22"/>
      <c r="F345" s="38"/>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row>
    <row r="346" spans="1:57" ht="16.5" customHeight="1" x14ac:dyDescent="0.3">
      <c r="A346" s="37"/>
      <c r="B346" s="37"/>
      <c r="C346" s="37"/>
      <c r="D346" s="37"/>
      <c r="E346" s="22"/>
      <c r="F346" s="38"/>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row>
    <row r="347" spans="1:57" ht="16.5" customHeight="1" x14ac:dyDescent="0.3">
      <c r="A347" s="37"/>
      <c r="B347" s="37"/>
      <c r="C347" s="37"/>
      <c r="D347" s="37"/>
      <c r="E347" s="22"/>
      <c r="F347" s="38"/>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row>
    <row r="348" spans="1:57" ht="16.5" customHeight="1" x14ac:dyDescent="0.3">
      <c r="A348" s="37"/>
      <c r="B348" s="37"/>
      <c r="C348" s="37"/>
      <c r="D348" s="37"/>
      <c r="E348" s="22"/>
      <c r="F348" s="38"/>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row>
    <row r="349" spans="1:57" ht="16.5" customHeight="1" x14ac:dyDescent="0.3">
      <c r="A349" s="37"/>
      <c r="B349" s="37"/>
      <c r="C349" s="37"/>
      <c r="D349" s="37"/>
      <c r="E349" s="22"/>
      <c r="F349" s="38"/>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row>
    <row r="350" spans="1:57" ht="16.5" customHeight="1" x14ac:dyDescent="0.3">
      <c r="A350" s="37"/>
      <c r="B350" s="37"/>
      <c r="C350" s="37"/>
      <c r="D350" s="37"/>
      <c r="E350" s="22"/>
      <c r="F350" s="38"/>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row>
    <row r="351" spans="1:57" ht="16.5" customHeight="1" x14ac:dyDescent="0.3">
      <c r="A351" s="37"/>
      <c r="B351" s="37"/>
      <c r="C351" s="37"/>
      <c r="D351" s="37"/>
      <c r="E351" s="22"/>
      <c r="F351" s="38"/>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row>
    <row r="352" spans="1:57" ht="16.5" customHeight="1" x14ac:dyDescent="0.3">
      <c r="A352" s="37"/>
      <c r="B352" s="37"/>
      <c r="C352" s="37"/>
      <c r="D352" s="37"/>
      <c r="E352" s="22"/>
      <c r="F352" s="38"/>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row>
    <row r="353" spans="1:57" ht="16.5" customHeight="1" x14ac:dyDescent="0.3">
      <c r="A353" s="37"/>
      <c r="B353" s="37"/>
      <c r="C353" s="37"/>
      <c r="D353" s="37"/>
      <c r="E353" s="22"/>
      <c r="F353" s="38"/>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row>
    <row r="354" spans="1:57" ht="16.5" customHeight="1" x14ac:dyDescent="0.3">
      <c r="A354" s="37"/>
      <c r="B354" s="37"/>
      <c r="C354" s="37"/>
      <c r="D354" s="37"/>
      <c r="E354" s="22"/>
      <c r="F354" s="38"/>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row>
    <row r="355" spans="1:57" ht="16.5" customHeight="1" x14ac:dyDescent="0.3">
      <c r="A355" s="37"/>
      <c r="B355" s="37"/>
      <c r="C355" s="37"/>
      <c r="D355" s="37"/>
      <c r="E355" s="22"/>
      <c r="F355" s="38"/>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row>
    <row r="356" spans="1:57" ht="16.5" customHeight="1" x14ac:dyDescent="0.3">
      <c r="A356" s="37"/>
      <c r="B356" s="37"/>
      <c r="C356" s="37"/>
      <c r="D356" s="37"/>
      <c r="E356" s="22"/>
      <c r="F356" s="38"/>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row>
    <row r="357" spans="1:57" ht="16.5" customHeight="1" x14ac:dyDescent="0.3">
      <c r="A357" s="37"/>
      <c r="B357" s="37"/>
      <c r="C357" s="37"/>
      <c r="D357" s="37"/>
      <c r="E357" s="22"/>
      <c r="F357" s="38"/>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row>
    <row r="358" spans="1:57" ht="16.5" customHeight="1" x14ac:dyDescent="0.3">
      <c r="A358" s="37"/>
      <c r="B358" s="37"/>
      <c r="C358" s="37"/>
      <c r="D358" s="37"/>
      <c r="E358" s="22"/>
      <c r="F358" s="38"/>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row>
    <row r="359" spans="1:57" ht="16.5" customHeight="1" x14ac:dyDescent="0.3">
      <c r="A359" s="37"/>
      <c r="B359" s="37"/>
      <c r="C359" s="37"/>
      <c r="D359" s="37"/>
      <c r="E359" s="22"/>
      <c r="F359" s="38"/>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row>
    <row r="360" spans="1:57" ht="16.5" customHeight="1" x14ac:dyDescent="0.3">
      <c r="A360" s="37"/>
      <c r="B360" s="37"/>
      <c r="C360" s="37"/>
      <c r="D360" s="37"/>
      <c r="E360" s="22"/>
      <c r="F360" s="38"/>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row>
    <row r="361" spans="1:57" ht="16.5" customHeight="1" x14ac:dyDescent="0.3">
      <c r="A361" s="37"/>
      <c r="B361" s="37"/>
      <c r="C361" s="37"/>
      <c r="D361" s="37"/>
      <c r="E361" s="22"/>
      <c r="F361" s="38"/>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row>
    <row r="362" spans="1:57" ht="16.5" customHeight="1" x14ac:dyDescent="0.3">
      <c r="A362" s="37"/>
      <c r="B362" s="37"/>
      <c r="C362" s="37"/>
      <c r="D362" s="37"/>
      <c r="E362" s="22"/>
      <c r="F362" s="38"/>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row>
    <row r="363" spans="1:57" ht="16.5" customHeight="1" x14ac:dyDescent="0.3">
      <c r="A363" s="37"/>
      <c r="B363" s="37"/>
      <c r="C363" s="37"/>
      <c r="D363" s="37"/>
      <c r="E363" s="22"/>
      <c r="F363" s="38"/>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row>
    <row r="364" spans="1:57" ht="16.5" customHeight="1" x14ac:dyDescent="0.3">
      <c r="A364" s="37"/>
      <c r="B364" s="37"/>
      <c r="C364" s="37"/>
      <c r="D364" s="37"/>
      <c r="E364" s="22"/>
      <c r="F364" s="38"/>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row>
    <row r="365" spans="1:57" ht="16.5" customHeight="1" x14ac:dyDescent="0.3">
      <c r="A365" s="37"/>
      <c r="B365" s="37"/>
      <c r="C365" s="37"/>
      <c r="D365" s="37"/>
      <c r="E365" s="22"/>
      <c r="F365" s="38"/>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row>
    <row r="366" spans="1:57" ht="16.5" customHeight="1" x14ac:dyDescent="0.3">
      <c r="A366" s="37"/>
      <c r="B366" s="37"/>
      <c r="C366" s="37"/>
      <c r="D366" s="37"/>
      <c r="E366" s="22"/>
      <c r="F366" s="38"/>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row>
    <row r="367" spans="1:57" ht="16.5" customHeight="1" x14ac:dyDescent="0.3">
      <c r="A367" s="37"/>
      <c r="B367" s="37"/>
      <c r="C367" s="37"/>
      <c r="D367" s="37"/>
      <c r="E367" s="22"/>
      <c r="F367" s="38"/>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row>
    <row r="368" spans="1:57" ht="16.5" customHeight="1" x14ac:dyDescent="0.3">
      <c r="A368" s="37"/>
      <c r="B368" s="37"/>
      <c r="C368" s="37"/>
      <c r="D368" s="37"/>
      <c r="E368" s="22"/>
      <c r="F368" s="38"/>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row>
    <row r="369" spans="1:57" ht="16.5" customHeight="1" x14ac:dyDescent="0.3">
      <c r="A369" s="37"/>
      <c r="B369" s="37"/>
      <c r="C369" s="37"/>
      <c r="D369" s="37"/>
      <c r="E369" s="22"/>
      <c r="F369" s="38"/>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row>
    <row r="370" spans="1:57" ht="16.5" customHeight="1" x14ac:dyDescent="0.3">
      <c r="A370" s="37"/>
      <c r="B370" s="37"/>
      <c r="C370" s="37"/>
      <c r="D370" s="37"/>
      <c r="E370" s="22"/>
      <c r="F370" s="38"/>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row>
    <row r="371" spans="1:57" ht="16.5" customHeight="1" x14ac:dyDescent="0.3">
      <c r="A371" s="37"/>
      <c r="B371" s="37"/>
      <c r="C371" s="37"/>
      <c r="D371" s="37"/>
      <c r="E371" s="22"/>
      <c r="F371" s="38"/>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row>
    <row r="372" spans="1:57" ht="16.5" customHeight="1" x14ac:dyDescent="0.3">
      <c r="A372" s="37"/>
      <c r="B372" s="37"/>
      <c r="C372" s="37"/>
      <c r="D372" s="37"/>
      <c r="E372" s="22"/>
      <c r="F372" s="38"/>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row>
    <row r="373" spans="1:57" ht="16.5" customHeight="1" x14ac:dyDescent="0.3">
      <c r="A373" s="37"/>
      <c r="B373" s="37"/>
      <c r="C373" s="37"/>
      <c r="D373" s="37"/>
      <c r="E373" s="22"/>
      <c r="F373" s="38"/>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row>
    <row r="374" spans="1:57" ht="16.5" customHeight="1" x14ac:dyDescent="0.3">
      <c r="A374" s="37"/>
      <c r="B374" s="37"/>
      <c r="C374" s="37"/>
      <c r="D374" s="37"/>
      <c r="E374" s="22"/>
      <c r="F374" s="38"/>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row>
    <row r="375" spans="1:57" ht="16.5" customHeight="1" x14ac:dyDescent="0.3">
      <c r="A375" s="37"/>
      <c r="B375" s="37"/>
      <c r="C375" s="37"/>
      <c r="D375" s="37"/>
      <c r="E375" s="22"/>
      <c r="F375" s="38"/>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row>
    <row r="376" spans="1:57" ht="16.5" customHeight="1" x14ac:dyDescent="0.3">
      <c r="A376" s="37"/>
      <c r="B376" s="37"/>
      <c r="C376" s="37"/>
      <c r="D376" s="37"/>
      <c r="E376" s="22"/>
      <c r="F376" s="38"/>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row>
    <row r="377" spans="1:57" ht="16.5" customHeight="1" x14ac:dyDescent="0.3">
      <c r="A377" s="37"/>
      <c r="B377" s="37"/>
      <c r="C377" s="37"/>
      <c r="D377" s="37"/>
      <c r="E377" s="22"/>
      <c r="F377" s="38"/>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row>
    <row r="378" spans="1:57" ht="16.5" customHeight="1" x14ac:dyDescent="0.3">
      <c r="A378" s="37"/>
      <c r="B378" s="37"/>
      <c r="C378" s="37"/>
      <c r="D378" s="37"/>
      <c r="E378" s="22"/>
      <c r="F378" s="38"/>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row>
    <row r="379" spans="1:57" ht="16.5" customHeight="1" x14ac:dyDescent="0.3">
      <c r="A379" s="37"/>
      <c r="B379" s="37"/>
      <c r="C379" s="37"/>
      <c r="D379" s="37"/>
      <c r="E379" s="22"/>
      <c r="F379" s="38"/>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row>
    <row r="380" spans="1:57" ht="16.5" customHeight="1" x14ac:dyDescent="0.3">
      <c r="A380" s="37"/>
      <c r="B380" s="37"/>
      <c r="C380" s="37"/>
      <c r="D380" s="37"/>
      <c r="E380" s="22"/>
      <c r="F380" s="38"/>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row>
    <row r="381" spans="1:57" ht="16.5" customHeight="1" x14ac:dyDescent="0.3">
      <c r="A381" s="37"/>
      <c r="B381" s="37"/>
      <c r="C381" s="37"/>
      <c r="D381" s="37"/>
      <c r="E381" s="22"/>
      <c r="F381" s="38"/>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row>
    <row r="382" spans="1:57" ht="16.5" customHeight="1" x14ac:dyDescent="0.3">
      <c r="A382" s="37"/>
      <c r="B382" s="37"/>
      <c r="C382" s="37"/>
      <c r="D382" s="37"/>
      <c r="E382" s="22"/>
      <c r="F382" s="38"/>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row>
    <row r="383" spans="1:57" ht="16.5" customHeight="1" x14ac:dyDescent="0.3">
      <c r="A383" s="37"/>
      <c r="B383" s="37"/>
      <c r="C383" s="37"/>
      <c r="D383" s="37"/>
      <c r="E383" s="22"/>
      <c r="F383" s="38"/>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row>
    <row r="384" spans="1:57" ht="16.5" customHeight="1" x14ac:dyDescent="0.3">
      <c r="A384" s="37"/>
      <c r="B384" s="37"/>
      <c r="C384" s="37"/>
      <c r="D384" s="37"/>
      <c r="E384" s="22"/>
      <c r="F384" s="38"/>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row>
    <row r="385" spans="1:57" ht="16.5" customHeight="1" x14ac:dyDescent="0.3">
      <c r="A385" s="37"/>
      <c r="B385" s="37"/>
      <c r="C385" s="37"/>
      <c r="D385" s="37"/>
      <c r="E385" s="22"/>
      <c r="F385" s="38"/>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row>
    <row r="386" spans="1:57" ht="16.5" customHeight="1" x14ac:dyDescent="0.3">
      <c r="A386" s="37"/>
      <c r="B386" s="37"/>
      <c r="C386" s="37"/>
      <c r="D386" s="37"/>
      <c r="E386" s="22"/>
      <c r="F386" s="38"/>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row>
    <row r="387" spans="1:57" ht="16.5" customHeight="1" x14ac:dyDescent="0.3">
      <c r="A387" s="37"/>
      <c r="B387" s="37"/>
      <c r="C387" s="37"/>
      <c r="D387" s="37"/>
      <c r="E387" s="22"/>
      <c r="F387" s="38"/>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row>
    <row r="388" spans="1:57" ht="16.5" customHeight="1" x14ac:dyDescent="0.3">
      <c r="A388" s="37"/>
      <c r="B388" s="37"/>
      <c r="C388" s="37"/>
      <c r="D388" s="37"/>
      <c r="E388" s="22"/>
      <c r="F388" s="38"/>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row>
    <row r="389" spans="1:57" ht="16.5" customHeight="1" x14ac:dyDescent="0.3">
      <c r="A389" s="37"/>
      <c r="B389" s="37"/>
      <c r="C389" s="37"/>
      <c r="D389" s="37"/>
      <c r="E389" s="22"/>
      <c r="F389" s="38"/>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row>
    <row r="390" spans="1:57" ht="16.5" customHeight="1" x14ac:dyDescent="0.3">
      <c r="A390" s="37"/>
      <c r="B390" s="37"/>
      <c r="C390" s="37"/>
      <c r="D390" s="37"/>
      <c r="E390" s="22"/>
      <c r="F390" s="38"/>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row>
    <row r="391" spans="1:57" ht="16.5" customHeight="1" x14ac:dyDescent="0.3">
      <c r="A391" s="37"/>
      <c r="B391" s="37"/>
      <c r="C391" s="37"/>
      <c r="D391" s="37"/>
      <c r="E391" s="22"/>
      <c r="F391" s="38"/>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row>
    <row r="392" spans="1:57" ht="16.5" customHeight="1" x14ac:dyDescent="0.3">
      <c r="A392" s="37"/>
      <c r="B392" s="37"/>
      <c r="C392" s="37"/>
      <c r="D392" s="37"/>
      <c r="E392" s="22"/>
      <c r="F392" s="38"/>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row>
    <row r="393" spans="1:57" ht="16.5" customHeight="1" x14ac:dyDescent="0.3">
      <c r="A393" s="37"/>
      <c r="B393" s="37"/>
      <c r="C393" s="37"/>
      <c r="D393" s="37"/>
      <c r="E393" s="22"/>
      <c r="F393" s="38"/>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row>
    <row r="394" spans="1:57" ht="16.5" customHeight="1" x14ac:dyDescent="0.3">
      <c r="A394" s="37"/>
      <c r="B394" s="37"/>
      <c r="C394" s="37"/>
      <c r="D394" s="37"/>
      <c r="E394" s="22"/>
      <c r="F394" s="38"/>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row>
    <row r="395" spans="1:57" ht="16.5" customHeight="1" x14ac:dyDescent="0.3">
      <c r="A395" s="37"/>
      <c r="B395" s="37"/>
      <c r="C395" s="37"/>
      <c r="D395" s="37"/>
      <c r="E395" s="22"/>
      <c r="F395" s="38"/>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row>
    <row r="396" spans="1:57" ht="16.5" customHeight="1" x14ac:dyDescent="0.3">
      <c r="A396" s="37"/>
      <c r="B396" s="37"/>
      <c r="C396" s="37"/>
      <c r="D396" s="37"/>
      <c r="E396" s="22"/>
      <c r="F396" s="38"/>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row>
    <row r="397" spans="1:57" ht="16.5" customHeight="1" x14ac:dyDescent="0.3">
      <c r="A397" s="37"/>
      <c r="B397" s="37"/>
      <c r="C397" s="37"/>
      <c r="D397" s="37"/>
      <c r="E397" s="22"/>
      <c r="F397" s="38"/>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row>
    <row r="398" spans="1:57" ht="16.5" customHeight="1" x14ac:dyDescent="0.3">
      <c r="A398" s="37"/>
      <c r="B398" s="37"/>
      <c r="C398" s="37"/>
      <c r="D398" s="37"/>
      <c r="E398" s="22"/>
      <c r="F398" s="38"/>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row>
    <row r="399" spans="1:57" ht="16.5" customHeight="1" x14ac:dyDescent="0.3">
      <c r="A399" s="37"/>
      <c r="B399" s="37"/>
      <c r="C399" s="37"/>
      <c r="D399" s="37"/>
      <c r="E399" s="22"/>
      <c r="F399" s="38"/>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7" ht="16.5" customHeight="1" x14ac:dyDescent="0.3">
      <c r="A400" s="37"/>
      <c r="B400" s="37"/>
      <c r="C400" s="37"/>
      <c r="D400" s="37"/>
      <c r="E400" s="22"/>
      <c r="F400" s="38"/>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row>
    <row r="401" spans="1:57" ht="16.5" customHeight="1" x14ac:dyDescent="0.3">
      <c r="A401" s="37"/>
      <c r="B401" s="37"/>
      <c r="C401" s="37"/>
      <c r="D401" s="37"/>
      <c r="E401" s="22"/>
      <c r="F401" s="38"/>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row>
    <row r="402" spans="1:57" ht="16.5" customHeight="1" x14ac:dyDescent="0.3">
      <c r="A402" s="37"/>
      <c r="B402" s="37"/>
      <c r="C402" s="37"/>
      <c r="D402" s="37"/>
      <c r="E402" s="22"/>
      <c r="F402" s="38"/>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row>
    <row r="403" spans="1:57" ht="16.5" customHeight="1" x14ac:dyDescent="0.3">
      <c r="A403" s="37"/>
      <c r="B403" s="37"/>
      <c r="C403" s="37"/>
      <c r="D403" s="37"/>
      <c r="E403" s="22"/>
      <c r="F403" s="38"/>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row>
    <row r="404" spans="1:57" ht="16.5" customHeight="1" x14ac:dyDescent="0.3">
      <c r="A404" s="37"/>
      <c r="B404" s="37"/>
      <c r="C404" s="37"/>
      <c r="D404" s="37"/>
      <c r="E404" s="22"/>
      <c r="F404" s="38"/>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row>
    <row r="405" spans="1:57" ht="16.5" customHeight="1" x14ac:dyDescent="0.3">
      <c r="A405" s="37"/>
      <c r="B405" s="37"/>
      <c r="C405" s="37"/>
      <c r="D405" s="37"/>
      <c r="E405" s="22"/>
      <c r="F405" s="38"/>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row>
    <row r="406" spans="1:57" ht="16.5" customHeight="1" x14ac:dyDescent="0.3">
      <c r="A406" s="37"/>
      <c r="B406" s="37"/>
      <c r="C406" s="37"/>
      <c r="D406" s="37"/>
      <c r="E406" s="22"/>
      <c r="F406" s="38"/>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row>
    <row r="407" spans="1:57" ht="16.5" customHeight="1" x14ac:dyDescent="0.3">
      <c r="A407" s="37"/>
      <c r="B407" s="37"/>
      <c r="C407" s="37"/>
      <c r="D407" s="37"/>
      <c r="E407" s="22"/>
      <c r="F407" s="38"/>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row>
    <row r="408" spans="1:57" ht="16.5" customHeight="1" x14ac:dyDescent="0.3">
      <c r="A408" s="37"/>
      <c r="B408" s="37"/>
      <c r="C408" s="37"/>
      <c r="D408" s="37"/>
      <c r="E408" s="22"/>
      <c r="F408" s="38"/>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row>
    <row r="409" spans="1:57" ht="16.5" customHeight="1" x14ac:dyDescent="0.3">
      <c r="A409" s="37"/>
      <c r="B409" s="37"/>
      <c r="C409" s="37"/>
      <c r="D409" s="37"/>
      <c r="E409" s="22"/>
      <c r="F409" s="38"/>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row>
    <row r="410" spans="1:57" ht="16.5" customHeight="1" x14ac:dyDescent="0.3">
      <c r="A410" s="37"/>
      <c r="B410" s="37"/>
      <c r="C410" s="37"/>
      <c r="D410" s="37"/>
      <c r="E410" s="22"/>
      <c r="F410" s="38"/>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row>
    <row r="411" spans="1:57" ht="16.5" customHeight="1" x14ac:dyDescent="0.3">
      <c r="A411" s="37"/>
      <c r="B411" s="37"/>
      <c r="C411" s="37"/>
      <c r="D411" s="37"/>
      <c r="E411" s="22"/>
      <c r="F411" s="38"/>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row>
    <row r="412" spans="1:57" ht="16.5" customHeight="1" x14ac:dyDescent="0.3">
      <c r="A412" s="37"/>
      <c r="B412" s="37"/>
      <c r="C412" s="37"/>
      <c r="D412" s="37"/>
      <c r="E412" s="22"/>
      <c r="F412" s="38"/>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row>
    <row r="413" spans="1:57" ht="16.5" customHeight="1" x14ac:dyDescent="0.3">
      <c r="A413" s="37"/>
      <c r="B413" s="37"/>
      <c r="C413" s="37"/>
      <c r="D413" s="37"/>
      <c r="E413" s="22"/>
      <c r="F413" s="38"/>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row>
    <row r="414" spans="1:57" ht="16.5" customHeight="1" x14ac:dyDescent="0.3">
      <c r="A414" s="37"/>
      <c r="B414" s="37"/>
      <c r="C414" s="37"/>
      <c r="D414" s="37"/>
      <c r="E414" s="22"/>
      <c r="F414" s="38"/>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row>
    <row r="415" spans="1:57" ht="16.5" customHeight="1" x14ac:dyDescent="0.3">
      <c r="A415" s="37"/>
      <c r="B415" s="37"/>
      <c r="C415" s="37"/>
      <c r="D415" s="37"/>
      <c r="E415" s="22"/>
      <c r="F415" s="38"/>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row>
    <row r="416" spans="1:57" ht="16.5" customHeight="1" x14ac:dyDescent="0.3">
      <c r="A416" s="37"/>
      <c r="B416" s="37"/>
      <c r="C416" s="37"/>
      <c r="D416" s="37"/>
      <c r="E416" s="22"/>
      <c r="F416" s="38"/>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row>
    <row r="417" spans="1:57" ht="16.5" customHeight="1" x14ac:dyDescent="0.3">
      <c r="A417" s="37"/>
      <c r="B417" s="37"/>
      <c r="C417" s="37"/>
      <c r="D417" s="37"/>
      <c r="E417" s="22"/>
      <c r="F417" s="38"/>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row>
    <row r="418" spans="1:57" ht="16.5" customHeight="1" x14ac:dyDescent="0.3">
      <c r="A418" s="37"/>
      <c r="B418" s="37"/>
      <c r="C418" s="37"/>
      <c r="D418" s="37"/>
      <c r="E418" s="22"/>
      <c r="F418" s="38"/>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row>
    <row r="419" spans="1:57" ht="16.5" customHeight="1" x14ac:dyDescent="0.3">
      <c r="A419" s="37"/>
      <c r="B419" s="37"/>
      <c r="C419" s="37"/>
      <c r="D419" s="37"/>
      <c r="E419" s="22"/>
      <c r="F419" s="38"/>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row>
    <row r="420" spans="1:57" ht="16.5" customHeight="1" x14ac:dyDescent="0.3">
      <c r="A420" s="37"/>
      <c r="B420" s="37"/>
      <c r="C420" s="37"/>
      <c r="D420" s="37"/>
      <c r="E420" s="22"/>
      <c r="F420" s="38"/>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row>
    <row r="421" spans="1:57" ht="16.5" customHeight="1" x14ac:dyDescent="0.3">
      <c r="A421" s="37"/>
      <c r="B421" s="37"/>
      <c r="C421" s="37"/>
      <c r="D421" s="37"/>
      <c r="E421" s="22"/>
      <c r="F421" s="38"/>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row>
    <row r="422" spans="1:57" ht="16.5" customHeight="1" x14ac:dyDescent="0.3">
      <c r="A422" s="37"/>
      <c r="B422" s="37"/>
      <c r="C422" s="37"/>
      <c r="D422" s="37"/>
      <c r="E422" s="22"/>
      <c r="F422" s="38"/>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row>
    <row r="423" spans="1:57" ht="16.5" customHeight="1" x14ac:dyDescent="0.3">
      <c r="A423" s="37"/>
      <c r="B423" s="37"/>
      <c r="C423" s="37"/>
      <c r="D423" s="37"/>
      <c r="E423" s="22"/>
      <c r="F423" s="38"/>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row>
    <row r="424" spans="1:57" ht="16.5" customHeight="1" x14ac:dyDescent="0.3">
      <c r="A424" s="37"/>
      <c r="B424" s="37"/>
      <c r="C424" s="37"/>
      <c r="D424" s="37"/>
      <c r="E424" s="22"/>
      <c r="F424" s="38"/>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row>
    <row r="425" spans="1:57" ht="16.5" customHeight="1" x14ac:dyDescent="0.3">
      <c r="A425" s="37"/>
      <c r="B425" s="37"/>
      <c r="C425" s="37"/>
      <c r="D425" s="37"/>
      <c r="E425" s="22"/>
      <c r="F425" s="38"/>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row>
    <row r="426" spans="1:57" ht="16.5" customHeight="1" x14ac:dyDescent="0.3">
      <c r="A426" s="37"/>
      <c r="B426" s="37"/>
      <c r="C426" s="37"/>
      <c r="D426" s="37"/>
      <c r="E426" s="22"/>
      <c r="F426" s="38"/>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row>
    <row r="427" spans="1:57" ht="16.5" customHeight="1" x14ac:dyDescent="0.3">
      <c r="A427" s="37"/>
      <c r="B427" s="37"/>
      <c r="C427" s="37"/>
      <c r="D427" s="37"/>
      <c r="E427" s="22"/>
      <c r="F427" s="38"/>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row>
    <row r="428" spans="1:57" ht="16.5" customHeight="1" x14ac:dyDescent="0.3">
      <c r="A428" s="37"/>
      <c r="B428" s="37"/>
      <c r="C428" s="37"/>
      <c r="D428" s="37"/>
      <c r="E428" s="22"/>
      <c r="F428" s="38"/>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row>
    <row r="429" spans="1:57" ht="16.5" customHeight="1" x14ac:dyDescent="0.3">
      <c r="A429" s="37"/>
      <c r="B429" s="37"/>
      <c r="C429" s="37"/>
      <c r="D429" s="37"/>
      <c r="E429" s="22"/>
      <c r="F429" s="38"/>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row>
    <row r="430" spans="1:57" ht="16.5" customHeight="1" x14ac:dyDescent="0.3">
      <c r="A430" s="37"/>
      <c r="B430" s="37"/>
      <c r="C430" s="37"/>
      <c r="D430" s="37"/>
      <c r="E430" s="22"/>
      <c r="F430" s="38"/>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row>
    <row r="431" spans="1:57" ht="16.5" customHeight="1" x14ac:dyDescent="0.3">
      <c r="A431" s="37"/>
      <c r="B431" s="37"/>
      <c r="C431" s="37"/>
      <c r="D431" s="37"/>
      <c r="E431" s="22"/>
      <c r="F431" s="38"/>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row>
    <row r="432" spans="1:57" ht="16.5" customHeight="1" x14ac:dyDescent="0.3">
      <c r="A432" s="37"/>
      <c r="B432" s="37"/>
      <c r="C432" s="37"/>
      <c r="D432" s="37"/>
      <c r="E432" s="22"/>
      <c r="F432" s="38"/>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row>
    <row r="433" spans="1:57" ht="16.5" customHeight="1" x14ac:dyDescent="0.3">
      <c r="A433" s="37"/>
      <c r="B433" s="37"/>
      <c r="C433" s="37"/>
      <c r="D433" s="37"/>
      <c r="E433" s="22"/>
      <c r="F433" s="38"/>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row>
    <row r="434" spans="1:57" ht="16.5" customHeight="1" x14ac:dyDescent="0.3">
      <c r="A434" s="37"/>
      <c r="B434" s="37"/>
      <c r="C434" s="37"/>
      <c r="D434" s="37"/>
      <c r="E434" s="22"/>
      <c r="F434" s="38"/>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row>
    <row r="435" spans="1:57" ht="16.5" customHeight="1" x14ac:dyDescent="0.3">
      <c r="A435" s="37"/>
      <c r="B435" s="37"/>
      <c r="C435" s="37"/>
      <c r="D435" s="37"/>
      <c r="E435" s="22"/>
      <c r="F435" s="38"/>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row>
    <row r="436" spans="1:57" ht="16.5" customHeight="1" x14ac:dyDescent="0.3">
      <c r="A436" s="37"/>
      <c r="B436" s="37"/>
      <c r="C436" s="37"/>
      <c r="D436" s="37"/>
      <c r="E436" s="22"/>
      <c r="F436" s="38"/>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row>
    <row r="437" spans="1:57" ht="16.5" customHeight="1" x14ac:dyDescent="0.3">
      <c r="A437" s="37"/>
      <c r="B437" s="37"/>
      <c r="C437" s="37"/>
      <c r="D437" s="37"/>
      <c r="E437" s="22"/>
      <c r="F437" s="38"/>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row>
    <row r="438" spans="1:57" ht="16.5" customHeight="1" x14ac:dyDescent="0.3">
      <c r="A438" s="37"/>
      <c r="B438" s="37"/>
      <c r="C438" s="37"/>
      <c r="D438" s="37"/>
      <c r="E438" s="22"/>
      <c r="F438" s="38"/>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row>
    <row r="439" spans="1:57" ht="16.5" customHeight="1" x14ac:dyDescent="0.3">
      <c r="A439" s="37"/>
      <c r="B439" s="37"/>
      <c r="C439" s="37"/>
      <c r="D439" s="37"/>
      <c r="E439" s="22"/>
      <c r="F439" s="38"/>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row>
    <row r="440" spans="1:57" ht="16.5" customHeight="1" x14ac:dyDescent="0.3">
      <c r="A440" s="37"/>
      <c r="B440" s="37"/>
      <c r="C440" s="37"/>
      <c r="D440" s="37"/>
      <c r="E440" s="22"/>
      <c r="F440" s="38"/>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row>
    <row r="441" spans="1:57" ht="16.5" customHeight="1" x14ac:dyDescent="0.3">
      <c r="A441" s="37"/>
      <c r="B441" s="37"/>
      <c r="C441" s="37"/>
      <c r="D441" s="37"/>
      <c r="E441" s="22"/>
      <c r="F441" s="38"/>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row>
    <row r="442" spans="1:57" ht="16.5" customHeight="1" x14ac:dyDescent="0.3">
      <c r="A442" s="37"/>
      <c r="B442" s="37"/>
      <c r="C442" s="37"/>
      <c r="D442" s="37"/>
      <c r="E442" s="22"/>
      <c r="F442" s="38"/>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row>
    <row r="443" spans="1:57" ht="16.5" customHeight="1" x14ac:dyDescent="0.3">
      <c r="A443" s="37"/>
      <c r="B443" s="37"/>
      <c r="C443" s="37"/>
      <c r="D443" s="37"/>
      <c r="E443" s="22"/>
      <c r="F443" s="38"/>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row>
    <row r="444" spans="1:57" ht="16.5" customHeight="1" x14ac:dyDescent="0.3">
      <c r="A444" s="37"/>
      <c r="B444" s="37"/>
      <c r="C444" s="37"/>
      <c r="D444" s="37"/>
      <c r="E444" s="22"/>
      <c r="F444" s="38"/>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row>
    <row r="445" spans="1:57" ht="16.5" customHeight="1" x14ac:dyDescent="0.3">
      <c r="A445" s="37"/>
      <c r="B445" s="37"/>
      <c r="C445" s="37"/>
      <c r="D445" s="37"/>
      <c r="E445" s="22"/>
      <c r="F445" s="38"/>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row>
    <row r="446" spans="1:57" ht="16.5" customHeight="1" x14ac:dyDescent="0.3">
      <c r="A446" s="37"/>
      <c r="B446" s="37"/>
      <c r="C446" s="37"/>
      <c r="D446" s="37"/>
      <c r="E446" s="22"/>
      <c r="F446" s="38"/>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row>
    <row r="447" spans="1:57" ht="16.5" customHeight="1" x14ac:dyDescent="0.3">
      <c r="A447" s="37"/>
      <c r="B447" s="37"/>
      <c r="C447" s="37"/>
      <c r="D447" s="37"/>
      <c r="E447" s="22"/>
      <c r="F447" s="38"/>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row>
    <row r="448" spans="1:57" ht="16.5" customHeight="1" x14ac:dyDescent="0.3">
      <c r="A448" s="37"/>
      <c r="B448" s="37"/>
      <c r="C448" s="37"/>
      <c r="D448" s="37"/>
      <c r="E448" s="22"/>
      <c r="F448" s="38"/>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row>
    <row r="449" spans="1:57" ht="16.5" customHeight="1" x14ac:dyDescent="0.3">
      <c r="A449" s="37"/>
      <c r="B449" s="37"/>
      <c r="C449" s="37"/>
      <c r="D449" s="37"/>
      <c r="E449" s="22"/>
      <c r="F449" s="38"/>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row>
    <row r="450" spans="1:57" ht="16.5" customHeight="1" x14ac:dyDescent="0.3">
      <c r="A450" s="37"/>
      <c r="B450" s="37"/>
      <c r="C450" s="37"/>
      <c r="D450" s="37"/>
      <c r="E450" s="22"/>
      <c r="F450" s="38"/>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row>
    <row r="451" spans="1:57" ht="16.5" customHeight="1" x14ac:dyDescent="0.3">
      <c r="A451" s="37"/>
      <c r="B451" s="37"/>
      <c r="C451" s="37"/>
      <c r="D451" s="37"/>
      <c r="E451" s="22"/>
      <c r="F451" s="38"/>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row>
    <row r="452" spans="1:57" ht="16.5" customHeight="1" x14ac:dyDescent="0.3">
      <c r="A452" s="37"/>
      <c r="B452" s="37"/>
      <c r="C452" s="37"/>
      <c r="D452" s="37"/>
      <c r="E452" s="22"/>
      <c r="F452" s="38"/>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row>
    <row r="453" spans="1:57" ht="16.5" customHeight="1" x14ac:dyDescent="0.3">
      <c r="A453" s="37"/>
      <c r="B453" s="37"/>
      <c r="C453" s="37"/>
      <c r="D453" s="37"/>
      <c r="E453" s="22"/>
      <c r="F453" s="38"/>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row>
    <row r="454" spans="1:57" ht="16.5" customHeight="1" x14ac:dyDescent="0.3">
      <c r="A454" s="37"/>
      <c r="B454" s="37"/>
      <c r="C454" s="37"/>
      <c r="D454" s="37"/>
      <c r="E454" s="22"/>
      <c r="F454" s="38"/>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row>
    <row r="455" spans="1:57" ht="16.5" customHeight="1" x14ac:dyDescent="0.3">
      <c r="A455" s="37"/>
      <c r="B455" s="37"/>
      <c r="C455" s="37"/>
      <c r="D455" s="37"/>
      <c r="E455" s="22"/>
      <c r="F455" s="38"/>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row>
    <row r="456" spans="1:57" ht="16.5" customHeight="1" x14ac:dyDescent="0.3">
      <c r="A456" s="37"/>
      <c r="B456" s="37"/>
      <c r="C456" s="37"/>
      <c r="D456" s="37"/>
      <c r="E456" s="22"/>
      <c r="F456" s="38"/>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row>
    <row r="457" spans="1:57" ht="16.5" customHeight="1" x14ac:dyDescent="0.3">
      <c r="A457" s="37"/>
      <c r="B457" s="37"/>
      <c r="C457" s="37"/>
      <c r="D457" s="37"/>
      <c r="E457" s="22"/>
      <c r="F457" s="38"/>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row>
    <row r="458" spans="1:57" ht="16.5" customHeight="1" x14ac:dyDescent="0.3">
      <c r="A458" s="37"/>
      <c r="B458" s="37"/>
      <c r="C458" s="37"/>
      <c r="D458" s="37"/>
      <c r="E458" s="22"/>
      <c r="F458" s="38"/>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row>
    <row r="459" spans="1:57" ht="16.5" customHeight="1" x14ac:dyDescent="0.3">
      <c r="A459" s="37"/>
      <c r="B459" s="37"/>
      <c r="C459" s="37"/>
      <c r="D459" s="37"/>
      <c r="E459" s="22"/>
      <c r="F459" s="38"/>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row>
    <row r="460" spans="1:57" ht="16.5" customHeight="1" x14ac:dyDescent="0.3">
      <c r="A460" s="37"/>
      <c r="B460" s="37"/>
      <c r="C460" s="37"/>
      <c r="D460" s="37"/>
      <c r="E460" s="22"/>
      <c r="F460" s="38"/>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row>
    <row r="461" spans="1:57" ht="16.5" customHeight="1" x14ac:dyDescent="0.3">
      <c r="A461" s="37"/>
      <c r="B461" s="37"/>
      <c r="C461" s="37"/>
      <c r="D461" s="37"/>
      <c r="E461" s="22"/>
      <c r="F461" s="38"/>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row>
    <row r="462" spans="1:57" ht="16.5" customHeight="1" x14ac:dyDescent="0.3">
      <c r="A462" s="37"/>
      <c r="B462" s="37"/>
      <c r="C462" s="37"/>
      <c r="D462" s="37"/>
      <c r="E462" s="22"/>
      <c r="F462" s="38"/>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row>
    <row r="463" spans="1:57" ht="16.5" customHeight="1" x14ac:dyDescent="0.3">
      <c r="A463" s="37"/>
      <c r="B463" s="37"/>
      <c r="C463" s="37"/>
      <c r="D463" s="37"/>
      <c r="E463" s="22"/>
      <c r="F463" s="38"/>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row>
    <row r="464" spans="1:57" ht="16.5" customHeight="1" x14ac:dyDescent="0.3">
      <c r="A464" s="37"/>
      <c r="B464" s="37"/>
      <c r="C464" s="37"/>
      <c r="D464" s="37"/>
      <c r="E464" s="22"/>
      <c r="F464" s="38"/>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row>
    <row r="465" spans="1:57" ht="16.5" customHeight="1" x14ac:dyDescent="0.3">
      <c r="A465" s="37"/>
      <c r="B465" s="37"/>
      <c r="C465" s="37"/>
      <c r="D465" s="37"/>
      <c r="E465" s="22"/>
      <c r="F465" s="38"/>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row>
    <row r="466" spans="1:57" ht="16.5" customHeight="1" x14ac:dyDescent="0.3">
      <c r="A466" s="37"/>
      <c r="B466" s="37"/>
      <c r="C466" s="37"/>
      <c r="D466" s="37"/>
      <c r="E466" s="22"/>
      <c r="F466" s="38"/>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row>
    <row r="467" spans="1:57" ht="16.5" customHeight="1" x14ac:dyDescent="0.3">
      <c r="A467" s="37"/>
      <c r="B467" s="37"/>
      <c r="C467" s="37"/>
      <c r="D467" s="37"/>
      <c r="E467" s="22"/>
      <c r="F467" s="38"/>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row>
    <row r="468" spans="1:57" ht="16.5" customHeight="1" x14ac:dyDescent="0.3">
      <c r="A468" s="37"/>
      <c r="B468" s="37"/>
      <c r="C468" s="37"/>
      <c r="D468" s="37"/>
      <c r="E468" s="22"/>
      <c r="F468" s="38"/>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row>
    <row r="469" spans="1:57" ht="16.5" customHeight="1" x14ac:dyDescent="0.3">
      <c r="A469" s="37"/>
      <c r="B469" s="37"/>
      <c r="C469" s="37"/>
      <c r="D469" s="37"/>
      <c r="E469" s="22"/>
      <c r="F469" s="38"/>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row>
    <row r="470" spans="1:57" ht="16.5" customHeight="1" x14ac:dyDescent="0.3">
      <c r="A470" s="37"/>
      <c r="B470" s="37"/>
      <c r="C470" s="37"/>
      <c r="D470" s="37"/>
      <c r="E470" s="22"/>
      <c r="F470" s="38"/>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row>
    <row r="471" spans="1:57" ht="16.5" customHeight="1" x14ac:dyDescent="0.3">
      <c r="A471" s="37"/>
      <c r="B471" s="37"/>
      <c r="C471" s="37"/>
      <c r="D471" s="37"/>
      <c r="E471" s="22"/>
      <c r="F471" s="38"/>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row>
    <row r="472" spans="1:57" ht="16.5" customHeight="1" x14ac:dyDescent="0.3">
      <c r="A472" s="37"/>
      <c r="B472" s="37"/>
      <c r="C472" s="37"/>
      <c r="D472" s="37"/>
      <c r="E472" s="22"/>
      <c r="F472" s="38"/>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row>
    <row r="473" spans="1:57" ht="16.5" customHeight="1" x14ac:dyDescent="0.3">
      <c r="A473" s="37"/>
      <c r="B473" s="37"/>
      <c r="C473" s="37"/>
      <c r="D473" s="37"/>
      <c r="E473" s="22"/>
      <c r="F473" s="38"/>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row>
    <row r="474" spans="1:57" ht="16.5" customHeight="1" x14ac:dyDescent="0.3">
      <c r="A474" s="37"/>
      <c r="B474" s="37"/>
      <c r="C474" s="37"/>
      <c r="D474" s="37"/>
      <c r="E474" s="22"/>
      <c r="F474" s="38"/>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row>
    <row r="475" spans="1:57" ht="16.5" customHeight="1" x14ac:dyDescent="0.3">
      <c r="A475" s="37"/>
      <c r="B475" s="37"/>
      <c r="C475" s="37"/>
      <c r="D475" s="37"/>
      <c r="E475" s="22"/>
      <c r="F475" s="38"/>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row>
    <row r="476" spans="1:57" ht="16.5" customHeight="1" x14ac:dyDescent="0.3">
      <c r="A476" s="37"/>
      <c r="B476" s="37"/>
      <c r="C476" s="37"/>
      <c r="D476" s="37"/>
      <c r="E476" s="22"/>
      <c r="F476" s="38"/>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row>
    <row r="477" spans="1:57" ht="16.5" customHeight="1" x14ac:dyDescent="0.3">
      <c r="A477" s="37"/>
      <c r="B477" s="37"/>
      <c r="C477" s="37"/>
      <c r="D477" s="37"/>
      <c r="E477" s="22"/>
      <c r="F477" s="38"/>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row>
    <row r="478" spans="1:57" ht="16.5" customHeight="1" x14ac:dyDescent="0.3">
      <c r="A478" s="37"/>
      <c r="B478" s="37"/>
      <c r="C478" s="37"/>
      <c r="D478" s="37"/>
      <c r="E478" s="22"/>
      <c r="F478" s="38"/>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row>
    <row r="479" spans="1:57" ht="16.5" customHeight="1" x14ac:dyDescent="0.3">
      <c r="A479" s="37"/>
      <c r="B479" s="37"/>
      <c r="C479" s="37"/>
      <c r="D479" s="37"/>
      <c r="E479" s="22"/>
      <c r="F479" s="38"/>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row>
    <row r="480" spans="1:57" ht="16.5" customHeight="1" x14ac:dyDescent="0.3">
      <c r="A480" s="37"/>
      <c r="B480" s="37"/>
      <c r="C480" s="37"/>
      <c r="D480" s="37"/>
      <c r="E480" s="22"/>
      <c r="F480" s="38"/>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row>
    <row r="481" spans="1:57" ht="16.5" customHeight="1" x14ac:dyDescent="0.3">
      <c r="A481" s="37"/>
      <c r="B481" s="37"/>
      <c r="C481" s="37"/>
      <c r="D481" s="37"/>
      <c r="E481" s="22"/>
      <c r="F481" s="38"/>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row>
    <row r="482" spans="1:57" ht="16.5" customHeight="1" x14ac:dyDescent="0.3">
      <c r="A482" s="37"/>
      <c r="B482" s="37"/>
      <c r="C482" s="37"/>
      <c r="D482" s="37"/>
      <c r="E482" s="22"/>
      <c r="F482" s="38"/>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row>
    <row r="483" spans="1:57" ht="16.5" customHeight="1" x14ac:dyDescent="0.3">
      <c r="A483" s="37"/>
      <c r="B483" s="37"/>
      <c r="C483" s="37"/>
      <c r="D483" s="37"/>
      <c r="E483" s="22"/>
      <c r="F483" s="38"/>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row>
    <row r="484" spans="1:57" ht="16.5" customHeight="1" x14ac:dyDescent="0.3">
      <c r="A484" s="37"/>
      <c r="B484" s="37"/>
      <c r="C484" s="37"/>
      <c r="D484" s="37"/>
      <c r="E484" s="22"/>
      <c r="F484" s="38"/>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row>
    <row r="485" spans="1:57" ht="16.5" customHeight="1" x14ac:dyDescent="0.3">
      <c r="A485" s="37"/>
      <c r="B485" s="37"/>
      <c r="C485" s="37"/>
      <c r="D485" s="37"/>
      <c r="E485" s="22"/>
      <c r="F485" s="38"/>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row>
    <row r="486" spans="1:57" ht="16.5" customHeight="1" x14ac:dyDescent="0.3">
      <c r="A486" s="37"/>
      <c r="B486" s="37"/>
      <c r="C486" s="37"/>
      <c r="D486" s="37"/>
      <c r="E486" s="22"/>
      <c r="F486" s="38"/>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row>
    <row r="487" spans="1:57" ht="16.5" customHeight="1" x14ac:dyDescent="0.3">
      <c r="A487" s="37"/>
      <c r="B487" s="37"/>
      <c r="C487" s="37"/>
      <c r="D487" s="37"/>
      <c r="E487" s="22"/>
      <c r="F487" s="38"/>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row>
    <row r="488" spans="1:57" ht="16.5" customHeight="1" x14ac:dyDescent="0.3">
      <c r="A488" s="37"/>
      <c r="B488" s="37"/>
      <c r="C488" s="37"/>
      <c r="D488" s="37"/>
      <c r="E488" s="22"/>
      <c r="F488" s="38"/>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row>
    <row r="489" spans="1:57" ht="16.5" customHeight="1" x14ac:dyDescent="0.3">
      <c r="A489" s="37"/>
      <c r="B489" s="37"/>
      <c r="C489" s="37"/>
      <c r="D489" s="37"/>
      <c r="E489" s="22"/>
      <c r="F489" s="38"/>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row>
    <row r="490" spans="1:57" ht="16.5" customHeight="1" x14ac:dyDescent="0.3">
      <c r="A490" s="37"/>
      <c r="B490" s="37"/>
      <c r="C490" s="37"/>
      <c r="D490" s="37"/>
      <c r="E490" s="22"/>
      <c r="F490" s="38"/>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row>
    <row r="491" spans="1:57" ht="16.5" customHeight="1" x14ac:dyDescent="0.3">
      <c r="A491" s="37"/>
      <c r="B491" s="37"/>
      <c r="C491" s="37"/>
      <c r="D491" s="37"/>
      <c r="E491" s="22"/>
      <c r="F491" s="38"/>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row>
    <row r="492" spans="1:57" ht="16.5" customHeight="1" x14ac:dyDescent="0.3">
      <c r="A492" s="37"/>
      <c r="B492" s="37"/>
      <c r="C492" s="37"/>
      <c r="D492" s="37"/>
      <c r="E492" s="22"/>
      <c r="F492" s="38"/>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row>
    <row r="493" spans="1:57" ht="16.5" customHeight="1" x14ac:dyDescent="0.3">
      <c r="A493" s="37"/>
      <c r="B493" s="37"/>
      <c r="C493" s="37"/>
      <c r="D493" s="37"/>
      <c r="E493" s="22"/>
      <c r="F493" s="38"/>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row>
    <row r="494" spans="1:57" ht="16.5" customHeight="1" x14ac:dyDescent="0.3">
      <c r="A494" s="37"/>
      <c r="B494" s="37"/>
      <c r="C494" s="37"/>
      <c r="D494" s="37"/>
      <c r="E494" s="22"/>
      <c r="F494" s="38"/>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row>
    <row r="495" spans="1:57" ht="16.5" customHeight="1" x14ac:dyDescent="0.3">
      <c r="A495" s="37"/>
      <c r="B495" s="37"/>
      <c r="C495" s="37"/>
      <c r="D495" s="37"/>
      <c r="E495" s="22"/>
      <c r="F495" s="38"/>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row>
    <row r="496" spans="1:57" ht="16.5" customHeight="1" x14ac:dyDescent="0.3">
      <c r="A496" s="37"/>
      <c r="B496" s="37"/>
      <c r="C496" s="37"/>
      <c r="D496" s="37"/>
      <c r="E496" s="22"/>
      <c r="F496" s="38"/>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row>
    <row r="497" spans="1:57" ht="16.5" customHeight="1" x14ac:dyDescent="0.3">
      <c r="A497" s="37"/>
      <c r="B497" s="37"/>
      <c r="C497" s="37"/>
      <c r="D497" s="37"/>
      <c r="E497" s="22"/>
      <c r="F497" s="38"/>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row>
    <row r="498" spans="1:57" ht="16.5" customHeight="1" x14ac:dyDescent="0.3">
      <c r="A498" s="37"/>
      <c r="B498" s="37"/>
      <c r="C498" s="37"/>
      <c r="D498" s="37"/>
      <c r="E498" s="22"/>
      <c r="F498" s="38"/>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row>
    <row r="499" spans="1:57" ht="16.5" customHeight="1" x14ac:dyDescent="0.3">
      <c r="A499" s="37"/>
      <c r="B499" s="37"/>
      <c r="C499" s="37"/>
      <c r="D499" s="37"/>
      <c r="E499" s="22"/>
      <c r="F499" s="38"/>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row>
    <row r="500" spans="1:57" ht="16.5" customHeight="1" x14ac:dyDescent="0.3">
      <c r="A500" s="37"/>
      <c r="B500" s="37"/>
      <c r="C500" s="37"/>
      <c r="D500" s="37"/>
      <c r="E500" s="22"/>
      <c r="F500" s="38"/>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row>
    <row r="501" spans="1:57" ht="16.5" customHeight="1" x14ac:dyDescent="0.3">
      <c r="A501" s="37"/>
      <c r="B501" s="37"/>
      <c r="C501" s="37"/>
      <c r="D501" s="37"/>
      <c r="E501" s="22"/>
      <c r="F501" s="38"/>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row>
    <row r="502" spans="1:57" ht="16.5" customHeight="1" x14ac:dyDescent="0.3">
      <c r="A502" s="37"/>
      <c r="B502" s="37"/>
      <c r="C502" s="37"/>
      <c r="D502" s="37"/>
      <c r="E502" s="22"/>
      <c r="F502" s="38"/>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row>
    <row r="503" spans="1:57" ht="16.5" customHeight="1" x14ac:dyDescent="0.3">
      <c r="A503" s="37"/>
      <c r="B503" s="37"/>
      <c r="C503" s="37"/>
      <c r="D503" s="37"/>
      <c r="E503" s="22"/>
      <c r="F503" s="38"/>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row>
    <row r="504" spans="1:57" ht="16.5" customHeight="1" x14ac:dyDescent="0.3">
      <c r="A504" s="37"/>
      <c r="B504" s="37"/>
      <c r="C504" s="37"/>
      <c r="D504" s="37"/>
      <c r="E504" s="22"/>
      <c r="F504" s="38"/>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row>
    <row r="505" spans="1:57" ht="16.5" customHeight="1" x14ac:dyDescent="0.3">
      <c r="A505" s="37"/>
      <c r="B505" s="37"/>
      <c r="C505" s="37"/>
      <c r="D505" s="37"/>
      <c r="E505" s="22"/>
      <c r="F505" s="38"/>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row>
    <row r="506" spans="1:57" ht="16.5" customHeight="1" x14ac:dyDescent="0.3">
      <c r="A506" s="37"/>
      <c r="B506" s="37"/>
      <c r="C506" s="37"/>
      <c r="D506" s="37"/>
      <c r="E506" s="22"/>
      <c r="F506" s="38"/>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row>
    <row r="507" spans="1:57" ht="16.5" customHeight="1" x14ac:dyDescent="0.3">
      <c r="A507" s="37"/>
      <c r="B507" s="37"/>
      <c r="C507" s="37"/>
      <c r="D507" s="37"/>
      <c r="E507" s="22"/>
      <c r="F507" s="38"/>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row>
    <row r="508" spans="1:57" ht="16.5" customHeight="1" x14ac:dyDescent="0.3">
      <c r="A508" s="37"/>
      <c r="B508" s="37"/>
      <c r="C508" s="37"/>
      <c r="D508" s="37"/>
      <c r="E508" s="22"/>
      <c r="F508" s="38"/>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row>
    <row r="509" spans="1:57" ht="16.5" customHeight="1" x14ac:dyDescent="0.3">
      <c r="A509" s="37"/>
      <c r="B509" s="37"/>
      <c r="C509" s="37"/>
      <c r="D509" s="37"/>
      <c r="E509" s="22"/>
      <c r="F509" s="38"/>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row>
    <row r="510" spans="1:57" ht="16.5" customHeight="1" x14ac:dyDescent="0.3">
      <c r="A510" s="37"/>
      <c r="B510" s="37"/>
      <c r="C510" s="37"/>
      <c r="D510" s="37"/>
      <c r="E510" s="22"/>
      <c r="F510" s="38"/>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row>
    <row r="511" spans="1:57" ht="16.5" customHeight="1" x14ac:dyDescent="0.3">
      <c r="A511" s="37"/>
      <c r="B511" s="37"/>
      <c r="C511" s="37"/>
      <c r="D511" s="37"/>
      <c r="E511" s="22"/>
      <c r="F511" s="38"/>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row>
    <row r="512" spans="1:57" ht="16.5" customHeight="1" x14ac:dyDescent="0.3">
      <c r="A512" s="37"/>
      <c r="B512" s="37"/>
      <c r="C512" s="37"/>
      <c r="D512" s="37"/>
      <c r="E512" s="22"/>
      <c r="F512" s="38"/>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row>
    <row r="513" spans="1:57" ht="16.5" customHeight="1" x14ac:dyDescent="0.3">
      <c r="A513" s="37"/>
      <c r="B513" s="37"/>
      <c r="C513" s="37"/>
      <c r="D513" s="37"/>
      <c r="E513" s="22"/>
      <c r="F513" s="38"/>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row>
    <row r="514" spans="1:57" ht="16.5" customHeight="1" x14ac:dyDescent="0.3">
      <c r="A514" s="37"/>
      <c r="B514" s="37"/>
      <c r="C514" s="37"/>
      <c r="D514" s="37"/>
      <c r="E514" s="22"/>
      <c r="F514" s="38"/>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row>
    <row r="515" spans="1:57" ht="16.5" customHeight="1" x14ac:dyDescent="0.3">
      <c r="A515" s="37"/>
      <c r="B515" s="37"/>
      <c r="C515" s="37"/>
      <c r="D515" s="37"/>
      <c r="E515" s="22"/>
      <c r="F515" s="38"/>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row>
    <row r="516" spans="1:57" ht="16.5" customHeight="1" x14ac:dyDescent="0.3">
      <c r="A516" s="37"/>
      <c r="B516" s="37"/>
      <c r="C516" s="37"/>
      <c r="D516" s="37"/>
      <c r="E516" s="22"/>
      <c r="F516" s="38"/>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row>
    <row r="517" spans="1:57" ht="16.5" customHeight="1" x14ac:dyDescent="0.3">
      <c r="A517" s="37"/>
      <c r="B517" s="37"/>
      <c r="C517" s="37"/>
      <c r="D517" s="37"/>
      <c r="E517" s="22"/>
      <c r="F517" s="38"/>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row>
    <row r="518" spans="1:57" ht="16.5" customHeight="1" x14ac:dyDescent="0.3">
      <c r="A518" s="37"/>
      <c r="B518" s="37"/>
      <c r="C518" s="37"/>
      <c r="D518" s="37"/>
      <c r="E518" s="22"/>
      <c r="F518" s="38"/>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row>
    <row r="519" spans="1:57" ht="16.5" customHeight="1" x14ac:dyDescent="0.3">
      <c r="A519" s="37"/>
      <c r="B519" s="37"/>
      <c r="C519" s="37"/>
      <c r="D519" s="37"/>
      <c r="E519" s="22"/>
      <c r="F519" s="38"/>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row>
    <row r="520" spans="1:57" ht="16.5" customHeight="1" x14ac:dyDescent="0.3">
      <c r="A520" s="37"/>
      <c r="B520" s="37"/>
      <c r="C520" s="37"/>
      <c r="D520" s="37"/>
      <c r="E520" s="22"/>
      <c r="F520" s="38"/>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row>
    <row r="521" spans="1:57" ht="16.5" customHeight="1" x14ac:dyDescent="0.3">
      <c r="A521" s="37"/>
      <c r="B521" s="37"/>
      <c r="C521" s="37"/>
      <c r="D521" s="37"/>
      <c r="E521" s="22"/>
      <c r="F521" s="38"/>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row>
    <row r="522" spans="1:57" ht="16.5" customHeight="1" x14ac:dyDescent="0.3">
      <c r="A522" s="37"/>
      <c r="B522" s="37"/>
      <c r="C522" s="37"/>
      <c r="D522" s="37"/>
      <c r="E522" s="22"/>
      <c r="F522" s="38"/>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row>
    <row r="523" spans="1:57" ht="16.5" customHeight="1" x14ac:dyDescent="0.3">
      <c r="A523" s="37"/>
      <c r="B523" s="37"/>
      <c r="C523" s="37"/>
      <c r="D523" s="37"/>
      <c r="E523" s="22"/>
      <c r="F523" s="38"/>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row>
    <row r="524" spans="1:57" ht="16.5" customHeight="1" x14ac:dyDescent="0.3">
      <c r="A524" s="37"/>
      <c r="B524" s="37"/>
      <c r="C524" s="37"/>
      <c r="D524" s="37"/>
      <c r="E524" s="22"/>
      <c r="F524" s="38"/>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row>
    <row r="525" spans="1:57" ht="16.5" customHeight="1" x14ac:dyDescent="0.3">
      <c r="A525" s="37"/>
      <c r="B525" s="37"/>
      <c r="C525" s="37"/>
      <c r="D525" s="37"/>
      <c r="E525" s="22"/>
      <c r="F525" s="38"/>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row>
    <row r="526" spans="1:57" ht="16.5" customHeight="1" x14ac:dyDescent="0.3">
      <c r="A526" s="37"/>
      <c r="B526" s="37"/>
      <c r="C526" s="37"/>
      <c r="D526" s="37"/>
      <c r="E526" s="22"/>
      <c r="F526" s="38"/>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row>
    <row r="527" spans="1:57" ht="16.5" customHeight="1" x14ac:dyDescent="0.3">
      <c r="A527" s="37"/>
      <c r="B527" s="37"/>
      <c r="C527" s="37"/>
      <c r="D527" s="37"/>
      <c r="E527" s="22"/>
      <c r="F527" s="38"/>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row>
    <row r="528" spans="1:57" ht="16.5" customHeight="1" x14ac:dyDescent="0.3">
      <c r="A528" s="37"/>
      <c r="B528" s="37"/>
      <c r="C528" s="37"/>
      <c r="D528" s="37"/>
      <c r="E528" s="22"/>
      <c r="F528" s="38"/>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row>
    <row r="529" spans="1:57" ht="16.5" customHeight="1" x14ac:dyDescent="0.3">
      <c r="A529" s="37"/>
      <c r="B529" s="37"/>
      <c r="C529" s="37"/>
      <c r="D529" s="37"/>
      <c r="E529" s="22"/>
      <c r="F529" s="38"/>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row>
    <row r="530" spans="1:57" ht="16.5" customHeight="1" x14ac:dyDescent="0.3">
      <c r="A530" s="37"/>
      <c r="B530" s="37"/>
      <c r="C530" s="37"/>
      <c r="D530" s="37"/>
      <c r="E530" s="22"/>
      <c r="F530" s="38"/>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row>
    <row r="531" spans="1:57" ht="16.5" customHeight="1" x14ac:dyDescent="0.3">
      <c r="A531" s="37"/>
      <c r="B531" s="37"/>
      <c r="C531" s="37"/>
      <c r="D531" s="37"/>
      <c r="E531" s="22"/>
      <c r="F531" s="38"/>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row>
    <row r="532" spans="1:57" ht="16.5" customHeight="1" x14ac:dyDescent="0.3">
      <c r="A532" s="37"/>
      <c r="B532" s="37"/>
      <c r="C532" s="37"/>
      <c r="D532" s="37"/>
      <c r="E532" s="22"/>
      <c r="F532" s="38"/>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row>
    <row r="533" spans="1:57" ht="16.5" customHeight="1" x14ac:dyDescent="0.3">
      <c r="A533" s="37"/>
      <c r="B533" s="37"/>
      <c r="C533" s="37"/>
      <c r="D533" s="37"/>
      <c r="E533" s="22"/>
      <c r="F533" s="38"/>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row>
    <row r="534" spans="1:57" ht="16.5" customHeight="1" x14ac:dyDescent="0.3">
      <c r="A534" s="37"/>
      <c r="B534" s="37"/>
      <c r="C534" s="37"/>
      <c r="D534" s="37"/>
      <c r="E534" s="22"/>
      <c r="F534" s="38"/>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row>
    <row r="535" spans="1:57" ht="16.5" customHeight="1" x14ac:dyDescent="0.3">
      <c r="A535" s="37"/>
      <c r="B535" s="37"/>
      <c r="C535" s="37"/>
      <c r="D535" s="37"/>
      <c r="E535" s="22"/>
      <c r="F535" s="38"/>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row>
    <row r="536" spans="1:57" ht="16.5" customHeight="1" x14ac:dyDescent="0.3">
      <c r="A536" s="37"/>
      <c r="B536" s="37"/>
      <c r="C536" s="37"/>
      <c r="D536" s="37"/>
      <c r="E536" s="22"/>
      <c r="F536" s="38"/>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row>
    <row r="537" spans="1:57" ht="16.5" customHeight="1" x14ac:dyDescent="0.3">
      <c r="A537" s="37"/>
      <c r="B537" s="37"/>
      <c r="C537" s="37"/>
      <c r="D537" s="37"/>
      <c r="E537" s="22"/>
      <c r="F537" s="38"/>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row>
    <row r="538" spans="1:57" ht="16.5" customHeight="1" x14ac:dyDescent="0.3">
      <c r="A538" s="37"/>
      <c r="B538" s="37"/>
      <c r="C538" s="37"/>
      <c r="D538" s="37"/>
      <c r="E538" s="22"/>
      <c r="F538" s="38"/>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row>
    <row r="539" spans="1:57" ht="16.5" customHeight="1" x14ac:dyDescent="0.3">
      <c r="A539" s="37"/>
      <c r="B539" s="37"/>
      <c r="C539" s="37"/>
      <c r="D539" s="37"/>
      <c r="E539" s="22"/>
      <c r="F539" s="38"/>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row>
    <row r="540" spans="1:57" ht="16.5" customHeight="1" x14ac:dyDescent="0.3">
      <c r="A540" s="37"/>
      <c r="B540" s="37"/>
      <c r="C540" s="37"/>
      <c r="D540" s="37"/>
      <c r="E540" s="22"/>
      <c r="F540" s="38"/>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row>
    <row r="541" spans="1:57" ht="16.5" customHeight="1" x14ac:dyDescent="0.3">
      <c r="A541" s="37"/>
      <c r="B541" s="37"/>
      <c r="C541" s="37"/>
      <c r="D541" s="37"/>
      <c r="E541" s="22"/>
      <c r="F541" s="38"/>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row>
    <row r="542" spans="1:57" ht="16.5" customHeight="1" x14ac:dyDescent="0.3">
      <c r="A542" s="37"/>
      <c r="B542" s="37"/>
      <c r="C542" s="37"/>
      <c r="D542" s="37"/>
      <c r="E542" s="22"/>
      <c r="F542" s="38"/>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row>
    <row r="543" spans="1:57" ht="16.5" customHeight="1" x14ac:dyDescent="0.3">
      <c r="A543" s="37"/>
      <c r="B543" s="37"/>
      <c r="C543" s="37"/>
      <c r="D543" s="37"/>
      <c r="E543" s="22"/>
      <c r="F543" s="38"/>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row>
    <row r="544" spans="1:57" ht="16.5" customHeight="1" x14ac:dyDescent="0.3">
      <c r="A544" s="37"/>
      <c r="B544" s="37"/>
      <c r="C544" s="37"/>
      <c r="D544" s="37"/>
      <c r="E544" s="22"/>
      <c r="F544" s="38"/>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row>
    <row r="545" spans="1:57" ht="16.5" customHeight="1" x14ac:dyDescent="0.3">
      <c r="A545" s="37"/>
      <c r="B545" s="37"/>
      <c r="C545" s="37"/>
      <c r="D545" s="37"/>
      <c r="E545" s="22"/>
      <c r="F545" s="38"/>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row>
    <row r="546" spans="1:57" ht="16.5" customHeight="1" x14ac:dyDescent="0.3">
      <c r="A546" s="37"/>
      <c r="B546" s="37"/>
      <c r="C546" s="37"/>
      <c r="D546" s="37"/>
      <c r="E546" s="22"/>
      <c r="F546" s="38"/>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row>
    <row r="547" spans="1:57" ht="16.5" customHeight="1" x14ac:dyDescent="0.3">
      <c r="A547" s="37"/>
      <c r="B547" s="37"/>
      <c r="C547" s="37"/>
      <c r="D547" s="37"/>
      <c r="E547" s="22"/>
      <c r="F547" s="38"/>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row>
    <row r="548" spans="1:57" ht="16.5" customHeight="1" x14ac:dyDescent="0.3">
      <c r="A548" s="37"/>
      <c r="B548" s="37"/>
      <c r="C548" s="37"/>
      <c r="D548" s="37"/>
      <c r="E548" s="22"/>
      <c r="F548" s="38"/>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row>
    <row r="549" spans="1:57" ht="16.5" customHeight="1" x14ac:dyDescent="0.3">
      <c r="A549" s="37"/>
      <c r="B549" s="37"/>
      <c r="C549" s="37"/>
      <c r="D549" s="37"/>
      <c r="E549" s="22"/>
      <c r="F549" s="38"/>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row>
    <row r="550" spans="1:57" ht="16.5" customHeight="1" x14ac:dyDescent="0.3">
      <c r="A550" s="37"/>
      <c r="B550" s="37"/>
      <c r="C550" s="37"/>
      <c r="D550" s="37"/>
      <c r="E550" s="22"/>
      <c r="F550" s="38"/>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row>
    <row r="551" spans="1:57" ht="16.5" customHeight="1" x14ac:dyDescent="0.3">
      <c r="A551" s="37"/>
      <c r="B551" s="37"/>
      <c r="C551" s="37"/>
      <c r="D551" s="37"/>
      <c r="E551" s="22"/>
      <c r="F551" s="38"/>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row>
    <row r="552" spans="1:57" ht="16.5" customHeight="1" x14ac:dyDescent="0.3">
      <c r="A552" s="37"/>
      <c r="B552" s="37"/>
      <c r="C552" s="37"/>
      <c r="D552" s="37"/>
      <c r="E552" s="22"/>
      <c r="F552" s="38"/>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row>
    <row r="553" spans="1:57" ht="16.5" customHeight="1" x14ac:dyDescent="0.3">
      <c r="A553" s="37"/>
      <c r="B553" s="37"/>
      <c r="C553" s="37"/>
      <c r="D553" s="37"/>
      <c r="E553" s="22"/>
      <c r="F553" s="38"/>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row>
    <row r="554" spans="1:57" ht="16.5" customHeight="1" x14ac:dyDescent="0.3">
      <c r="A554" s="37"/>
      <c r="B554" s="37"/>
      <c r="C554" s="37"/>
      <c r="D554" s="37"/>
      <c r="E554" s="22"/>
      <c r="F554" s="38"/>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row>
    <row r="555" spans="1:57" ht="16.5" customHeight="1" x14ac:dyDescent="0.3">
      <c r="A555" s="37"/>
      <c r="B555" s="37"/>
      <c r="C555" s="37"/>
      <c r="D555" s="37"/>
      <c r="E555" s="22"/>
      <c r="F555" s="38"/>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row>
    <row r="556" spans="1:57" ht="16.5" customHeight="1" x14ac:dyDescent="0.3">
      <c r="A556" s="37"/>
      <c r="B556" s="37"/>
      <c r="C556" s="37"/>
      <c r="D556" s="37"/>
      <c r="E556" s="22"/>
      <c r="F556" s="38"/>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row>
    <row r="557" spans="1:57" ht="16.5" customHeight="1" x14ac:dyDescent="0.3">
      <c r="A557" s="37"/>
      <c r="B557" s="37"/>
      <c r="C557" s="37"/>
      <c r="D557" s="37"/>
      <c r="E557" s="22"/>
      <c r="F557" s="38"/>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row>
    <row r="558" spans="1:57" ht="16.5" customHeight="1" x14ac:dyDescent="0.3">
      <c r="A558" s="37"/>
      <c r="B558" s="37"/>
      <c r="C558" s="37"/>
      <c r="D558" s="37"/>
      <c r="E558" s="22"/>
      <c r="F558" s="38"/>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row>
    <row r="559" spans="1:57" ht="16.5" customHeight="1" x14ac:dyDescent="0.3">
      <c r="A559" s="37"/>
      <c r="B559" s="37"/>
      <c r="C559" s="37"/>
      <c r="D559" s="37"/>
      <c r="E559" s="22"/>
      <c r="F559" s="38"/>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row>
    <row r="560" spans="1:57" ht="16.5" customHeight="1" x14ac:dyDescent="0.3">
      <c r="A560" s="37"/>
      <c r="B560" s="37"/>
      <c r="C560" s="37"/>
      <c r="D560" s="37"/>
      <c r="E560" s="22"/>
      <c r="F560" s="38"/>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row>
    <row r="561" spans="1:57" ht="16.5" customHeight="1" x14ac:dyDescent="0.3">
      <c r="A561" s="37"/>
      <c r="B561" s="37"/>
      <c r="C561" s="37"/>
      <c r="D561" s="37"/>
      <c r="E561" s="22"/>
      <c r="F561" s="38"/>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row>
    <row r="562" spans="1:57" ht="16.5" customHeight="1" x14ac:dyDescent="0.3">
      <c r="A562" s="37"/>
      <c r="B562" s="37"/>
      <c r="C562" s="37"/>
      <c r="D562" s="37"/>
      <c r="E562" s="22"/>
      <c r="F562" s="38"/>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row>
    <row r="563" spans="1:57" ht="16.5" customHeight="1" x14ac:dyDescent="0.3">
      <c r="A563" s="37"/>
      <c r="B563" s="37"/>
      <c r="C563" s="37"/>
      <c r="D563" s="37"/>
      <c r="E563" s="22"/>
      <c r="F563" s="38"/>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row>
    <row r="564" spans="1:57" ht="16.5" customHeight="1" x14ac:dyDescent="0.3">
      <c r="A564" s="37"/>
      <c r="B564" s="37"/>
      <c r="C564" s="37"/>
      <c r="D564" s="37"/>
      <c r="E564" s="22"/>
      <c r="F564" s="38"/>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row>
    <row r="565" spans="1:57" ht="16.5" customHeight="1" x14ac:dyDescent="0.3">
      <c r="A565" s="37"/>
      <c r="B565" s="37"/>
      <c r="C565" s="37"/>
      <c r="D565" s="37"/>
      <c r="E565" s="22"/>
      <c r="F565" s="38"/>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row>
    <row r="566" spans="1:57" ht="16.5" customHeight="1" x14ac:dyDescent="0.3">
      <c r="A566" s="37"/>
      <c r="B566" s="37"/>
      <c r="C566" s="37"/>
      <c r="D566" s="37"/>
      <c r="E566" s="22"/>
      <c r="F566" s="38"/>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row>
    <row r="567" spans="1:57" ht="16.5" customHeight="1" x14ac:dyDescent="0.3">
      <c r="A567" s="37"/>
      <c r="B567" s="37"/>
      <c r="C567" s="37"/>
      <c r="D567" s="37"/>
      <c r="E567" s="22"/>
      <c r="F567" s="38"/>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row>
    <row r="568" spans="1:57" ht="16.5" customHeight="1" x14ac:dyDescent="0.3">
      <c r="A568" s="37"/>
      <c r="B568" s="37"/>
      <c r="C568" s="37"/>
      <c r="D568" s="37"/>
      <c r="E568" s="22"/>
      <c r="F568" s="38"/>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row>
    <row r="569" spans="1:57" ht="16.5" customHeight="1" x14ac:dyDescent="0.3">
      <c r="A569" s="37"/>
      <c r="B569" s="37"/>
      <c r="C569" s="37"/>
      <c r="D569" s="37"/>
      <c r="E569" s="22"/>
      <c r="F569" s="38"/>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row>
    <row r="570" spans="1:57" ht="16.5" customHeight="1" x14ac:dyDescent="0.3">
      <c r="A570" s="37"/>
      <c r="B570" s="37"/>
      <c r="C570" s="37"/>
      <c r="D570" s="37"/>
      <c r="E570" s="22"/>
      <c r="F570" s="38"/>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row>
    <row r="571" spans="1:57" ht="16.5" customHeight="1" x14ac:dyDescent="0.3">
      <c r="A571" s="37"/>
      <c r="B571" s="37"/>
      <c r="C571" s="37"/>
      <c r="D571" s="37"/>
      <c r="E571" s="22"/>
      <c r="F571" s="38"/>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row>
    <row r="572" spans="1:57" ht="16.5" customHeight="1" x14ac:dyDescent="0.3">
      <c r="A572" s="37"/>
      <c r="B572" s="37"/>
      <c r="C572" s="37"/>
      <c r="D572" s="37"/>
      <c r="E572" s="22"/>
      <c r="F572" s="38"/>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row>
    <row r="573" spans="1:57" ht="16.5" customHeight="1" x14ac:dyDescent="0.3">
      <c r="A573" s="37"/>
      <c r="B573" s="37"/>
      <c r="C573" s="37"/>
      <c r="D573" s="37"/>
      <c r="E573" s="22"/>
      <c r="F573" s="38"/>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row>
    <row r="574" spans="1:57" ht="16.5" customHeight="1" x14ac:dyDescent="0.3">
      <c r="A574" s="37"/>
      <c r="B574" s="37"/>
      <c r="C574" s="37"/>
      <c r="D574" s="37"/>
      <c r="E574" s="22"/>
      <c r="F574" s="38"/>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row>
    <row r="575" spans="1:57" ht="16.5" customHeight="1" x14ac:dyDescent="0.3">
      <c r="A575" s="37"/>
      <c r="B575" s="37"/>
      <c r="C575" s="37"/>
      <c r="D575" s="37"/>
      <c r="E575" s="22"/>
      <c r="F575" s="38"/>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row>
    <row r="576" spans="1:57" ht="16.5" customHeight="1" x14ac:dyDescent="0.3">
      <c r="A576" s="37"/>
      <c r="B576" s="37"/>
      <c r="C576" s="37"/>
      <c r="D576" s="37"/>
      <c r="E576" s="22"/>
      <c r="F576" s="38"/>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row>
    <row r="577" spans="1:57" ht="16.5" customHeight="1" x14ac:dyDescent="0.3">
      <c r="A577" s="37"/>
      <c r="B577" s="37"/>
      <c r="C577" s="37"/>
      <c r="D577" s="37"/>
      <c r="E577" s="22"/>
      <c r="F577" s="38"/>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row>
    <row r="578" spans="1:57" ht="16.5" customHeight="1" x14ac:dyDescent="0.3">
      <c r="A578" s="37"/>
      <c r="B578" s="37"/>
      <c r="C578" s="37"/>
      <c r="D578" s="37"/>
      <c r="E578" s="22"/>
      <c r="F578" s="38"/>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row>
    <row r="579" spans="1:57" ht="16.5" customHeight="1" x14ac:dyDescent="0.3">
      <c r="A579" s="37"/>
      <c r="B579" s="37"/>
      <c r="C579" s="37"/>
      <c r="D579" s="37"/>
      <c r="E579" s="22"/>
      <c r="F579" s="38"/>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row>
    <row r="580" spans="1:57" ht="16.5" customHeight="1" x14ac:dyDescent="0.3">
      <c r="A580" s="37"/>
      <c r="B580" s="37"/>
      <c r="C580" s="37"/>
      <c r="D580" s="37"/>
      <c r="E580" s="22"/>
      <c r="F580" s="38"/>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row>
    <row r="581" spans="1:57" ht="16.5" customHeight="1" x14ac:dyDescent="0.3">
      <c r="A581" s="37"/>
      <c r="B581" s="37"/>
      <c r="C581" s="37"/>
      <c r="D581" s="37"/>
      <c r="E581" s="22"/>
      <c r="F581" s="38"/>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row>
    <row r="582" spans="1:57" ht="16.5" customHeight="1" x14ac:dyDescent="0.3">
      <c r="A582" s="37"/>
      <c r="B582" s="37"/>
      <c r="C582" s="37"/>
      <c r="D582" s="37"/>
      <c r="E582" s="22"/>
      <c r="F582" s="38"/>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row>
    <row r="583" spans="1:57" ht="16.5" customHeight="1" x14ac:dyDescent="0.3">
      <c r="A583" s="37"/>
      <c r="B583" s="37"/>
      <c r="C583" s="37"/>
      <c r="D583" s="37"/>
      <c r="E583" s="22"/>
      <c r="F583" s="38"/>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row>
    <row r="584" spans="1:57" ht="16.5" customHeight="1" x14ac:dyDescent="0.3">
      <c r="A584" s="37"/>
      <c r="B584" s="37"/>
      <c r="C584" s="37"/>
      <c r="D584" s="37"/>
      <c r="E584" s="22"/>
      <c r="F584" s="38"/>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row>
    <row r="585" spans="1:57" ht="16.5" customHeight="1" x14ac:dyDescent="0.3">
      <c r="A585" s="37"/>
      <c r="B585" s="37"/>
      <c r="C585" s="37"/>
      <c r="D585" s="37"/>
      <c r="E585" s="22"/>
      <c r="F585" s="38"/>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row>
    <row r="586" spans="1:57" ht="16.5" customHeight="1" x14ac:dyDescent="0.3">
      <c r="A586" s="37"/>
      <c r="B586" s="37"/>
      <c r="C586" s="37"/>
      <c r="D586" s="37"/>
      <c r="E586" s="22"/>
      <c r="F586" s="38"/>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row>
    <row r="587" spans="1:57" ht="16.5" customHeight="1" x14ac:dyDescent="0.3">
      <c r="A587" s="37"/>
      <c r="B587" s="37"/>
      <c r="C587" s="37"/>
      <c r="D587" s="37"/>
      <c r="E587" s="22"/>
      <c r="F587" s="38"/>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row>
    <row r="588" spans="1:57" ht="16.5" customHeight="1" x14ac:dyDescent="0.3">
      <c r="A588" s="37"/>
      <c r="B588" s="37"/>
      <c r="C588" s="37"/>
      <c r="D588" s="37"/>
      <c r="E588" s="22"/>
      <c r="F588" s="38"/>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row>
    <row r="589" spans="1:57" ht="16.5" customHeight="1" x14ac:dyDescent="0.3">
      <c r="A589" s="37"/>
      <c r="B589" s="37"/>
      <c r="C589" s="37"/>
      <c r="D589" s="37"/>
      <c r="E589" s="22"/>
      <c r="F589" s="38"/>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row>
    <row r="590" spans="1:57" ht="16.5" customHeight="1" x14ac:dyDescent="0.3">
      <c r="A590" s="37"/>
      <c r="B590" s="37"/>
      <c r="C590" s="37"/>
      <c r="D590" s="37"/>
      <c r="E590" s="22"/>
      <c r="F590" s="38"/>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row>
    <row r="591" spans="1:57" ht="16.5" customHeight="1" x14ac:dyDescent="0.3">
      <c r="A591" s="37"/>
      <c r="B591" s="37"/>
      <c r="C591" s="37"/>
      <c r="D591" s="37"/>
      <c r="E591" s="22"/>
      <c r="F591" s="38"/>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row>
    <row r="592" spans="1:57" ht="16.5" customHeight="1" x14ac:dyDescent="0.3">
      <c r="A592" s="37"/>
      <c r="B592" s="37"/>
      <c r="C592" s="37"/>
      <c r="D592" s="37"/>
      <c r="E592" s="22"/>
      <c r="F592" s="38"/>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row>
    <row r="593" spans="1:57" ht="16.5" customHeight="1" x14ac:dyDescent="0.3">
      <c r="A593" s="37"/>
      <c r="B593" s="37"/>
      <c r="C593" s="37"/>
      <c r="D593" s="37"/>
      <c r="E593" s="22"/>
      <c r="F593" s="38"/>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row>
    <row r="594" spans="1:57" ht="16.5" customHeight="1" x14ac:dyDescent="0.3">
      <c r="A594" s="37"/>
      <c r="B594" s="37"/>
      <c r="C594" s="37"/>
      <c r="D594" s="37"/>
      <c r="E594" s="22"/>
      <c r="F594" s="38"/>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row>
    <row r="595" spans="1:57" ht="16.5" customHeight="1" x14ac:dyDescent="0.3">
      <c r="A595" s="37"/>
      <c r="B595" s="37"/>
      <c r="C595" s="37"/>
      <c r="D595" s="37"/>
      <c r="E595" s="22"/>
      <c r="F595" s="38"/>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row>
    <row r="596" spans="1:57" ht="16.5" customHeight="1" x14ac:dyDescent="0.3">
      <c r="A596" s="37"/>
      <c r="B596" s="37"/>
      <c r="C596" s="37"/>
      <c r="D596" s="37"/>
      <c r="E596" s="22"/>
      <c r="F596" s="38"/>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row>
    <row r="597" spans="1:57" ht="16.5" customHeight="1" x14ac:dyDescent="0.3">
      <c r="A597" s="37"/>
      <c r="B597" s="37"/>
      <c r="C597" s="37"/>
      <c r="D597" s="37"/>
      <c r="E597" s="22"/>
      <c r="F597" s="38"/>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row>
    <row r="598" spans="1:57" ht="16.5" customHeight="1" x14ac:dyDescent="0.3">
      <c r="A598" s="37"/>
      <c r="B598" s="37"/>
      <c r="C598" s="37"/>
      <c r="D598" s="37"/>
      <c r="E598" s="22"/>
      <c r="F598" s="38"/>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row>
    <row r="599" spans="1:57" ht="16.5" customHeight="1" x14ac:dyDescent="0.3">
      <c r="A599" s="37"/>
      <c r="B599" s="37"/>
      <c r="C599" s="37"/>
      <c r="D599" s="37"/>
      <c r="E599" s="22"/>
      <c r="F599" s="38"/>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row>
    <row r="600" spans="1:57" ht="16.5" customHeight="1" x14ac:dyDescent="0.3">
      <c r="A600" s="37"/>
      <c r="B600" s="37"/>
      <c r="C600" s="37"/>
      <c r="D600" s="37"/>
      <c r="E600" s="22"/>
      <c r="F600" s="38"/>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row>
    <row r="601" spans="1:57" ht="16.5" customHeight="1" x14ac:dyDescent="0.3">
      <c r="A601" s="37"/>
      <c r="B601" s="37"/>
      <c r="C601" s="37"/>
      <c r="D601" s="37"/>
      <c r="E601" s="22"/>
      <c r="F601" s="38"/>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row>
    <row r="602" spans="1:57" ht="16.5" customHeight="1" x14ac:dyDescent="0.3">
      <c r="A602" s="37"/>
      <c r="B602" s="37"/>
      <c r="C602" s="37"/>
      <c r="D602" s="37"/>
      <c r="E602" s="22"/>
      <c r="F602" s="38"/>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row>
    <row r="603" spans="1:57" ht="16.5" customHeight="1" x14ac:dyDescent="0.3">
      <c r="A603" s="37"/>
      <c r="B603" s="37"/>
      <c r="C603" s="37"/>
      <c r="D603" s="37"/>
      <c r="E603" s="22"/>
      <c r="F603" s="38"/>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row>
    <row r="604" spans="1:57" ht="16.5" customHeight="1" x14ac:dyDescent="0.3">
      <c r="A604" s="37"/>
      <c r="B604" s="37"/>
      <c r="C604" s="37"/>
      <c r="D604" s="37"/>
      <c r="E604" s="22"/>
      <c r="F604" s="38"/>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row>
    <row r="605" spans="1:57" ht="16.5" customHeight="1" x14ac:dyDescent="0.3">
      <c r="A605" s="37"/>
      <c r="B605" s="37"/>
      <c r="C605" s="37"/>
      <c r="D605" s="37"/>
      <c r="E605" s="22"/>
      <c r="F605" s="38"/>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row>
    <row r="606" spans="1:57" ht="16.5" customHeight="1" x14ac:dyDescent="0.3">
      <c r="A606" s="37"/>
      <c r="B606" s="37"/>
      <c r="C606" s="37"/>
      <c r="D606" s="37"/>
      <c r="E606" s="22"/>
      <c r="F606" s="38"/>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row>
    <row r="607" spans="1:57" ht="16.5" customHeight="1" x14ac:dyDescent="0.3">
      <c r="A607" s="37"/>
      <c r="B607" s="37"/>
      <c r="C607" s="37"/>
      <c r="D607" s="37"/>
      <c r="E607" s="22"/>
      <c r="F607" s="38"/>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row>
    <row r="608" spans="1:57" ht="16.5" customHeight="1" x14ac:dyDescent="0.3">
      <c r="A608" s="37"/>
      <c r="B608" s="37"/>
      <c r="C608" s="37"/>
      <c r="D608" s="37"/>
      <c r="E608" s="22"/>
      <c r="F608" s="38"/>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row>
    <row r="609" spans="1:57" ht="16.5" customHeight="1" x14ac:dyDescent="0.3">
      <c r="A609" s="37"/>
      <c r="B609" s="37"/>
      <c r="C609" s="37"/>
      <c r="D609" s="37"/>
      <c r="E609" s="22"/>
      <c r="F609" s="38"/>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row>
    <row r="610" spans="1:57" ht="16.5" customHeight="1" x14ac:dyDescent="0.3">
      <c r="A610" s="37"/>
      <c r="B610" s="37"/>
      <c r="C610" s="37"/>
      <c r="D610" s="37"/>
      <c r="E610" s="22"/>
      <c r="F610" s="38"/>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row>
    <row r="611" spans="1:57" ht="16.5" customHeight="1" x14ac:dyDescent="0.3">
      <c r="A611" s="37"/>
      <c r="B611" s="37"/>
      <c r="C611" s="37"/>
      <c r="D611" s="37"/>
      <c r="E611" s="22"/>
      <c r="F611" s="38"/>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row>
    <row r="612" spans="1:57" ht="16.5" customHeight="1" x14ac:dyDescent="0.3">
      <c r="A612" s="37"/>
      <c r="B612" s="37"/>
      <c r="C612" s="37"/>
      <c r="D612" s="37"/>
      <c r="E612" s="22"/>
      <c r="F612" s="38"/>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row>
    <row r="613" spans="1:57" ht="16.5" customHeight="1" x14ac:dyDescent="0.3">
      <c r="A613" s="37"/>
      <c r="B613" s="37"/>
      <c r="C613" s="37"/>
      <c r="D613" s="37"/>
      <c r="E613" s="22"/>
      <c r="F613" s="38"/>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row>
    <row r="614" spans="1:57" ht="16.5" customHeight="1" x14ac:dyDescent="0.3">
      <c r="A614" s="37"/>
      <c r="B614" s="37"/>
      <c r="C614" s="37"/>
      <c r="D614" s="37"/>
      <c r="E614" s="22"/>
      <c r="F614" s="38"/>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row>
    <row r="615" spans="1:57" ht="16.5" customHeight="1" x14ac:dyDescent="0.3">
      <c r="A615" s="37"/>
      <c r="B615" s="37"/>
      <c r="C615" s="37"/>
      <c r="D615" s="37"/>
      <c r="E615" s="22"/>
      <c r="F615" s="38"/>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row>
    <row r="616" spans="1:57" ht="16.5" customHeight="1" x14ac:dyDescent="0.3">
      <c r="A616" s="37"/>
      <c r="B616" s="37"/>
      <c r="C616" s="37"/>
      <c r="D616" s="37"/>
      <c r="E616" s="22"/>
      <c r="F616" s="38"/>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row>
    <row r="617" spans="1:57" ht="16.5" customHeight="1" x14ac:dyDescent="0.3">
      <c r="A617" s="37"/>
      <c r="B617" s="37"/>
      <c r="C617" s="37"/>
      <c r="D617" s="37"/>
      <c r="E617" s="22"/>
      <c r="F617" s="38"/>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row>
    <row r="618" spans="1:57" ht="16.5" customHeight="1" x14ac:dyDescent="0.3">
      <c r="A618" s="37"/>
      <c r="B618" s="37"/>
      <c r="C618" s="37"/>
      <c r="D618" s="37"/>
      <c r="E618" s="22"/>
      <c r="F618" s="38"/>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row>
    <row r="619" spans="1:57" ht="16.5" customHeight="1" x14ac:dyDescent="0.3">
      <c r="A619" s="37"/>
      <c r="B619" s="37"/>
      <c r="C619" s="37"/>
      <c r="D619" s="37"/>
      <c r="E619" s="22"/>
      <c r="F619" s="38"/>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row>
    <row r="620" spans="1:57" ht="16.5" customHeight="1" x14ac:dyDescent="0.3">
      <c r="A620" s="37"/>
      <c r="B620" s="37"/>
      <c r="C620" s="37"/>
      <c r="D620" s="37"/>
      <c r="E620" s="22"/>
      <c r="F620" s="38"/>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row>
    <row r="621" spans="1:57" ht="16.5" customHeight="1" x14ac:dyDescent="0.3">
      <c r="A621" s="37"/>
      <c r="B621" s="37"/>
      <c r="C621" s="37"/>
      <c r="D621" s="37"/>
      <c r="E621" s="22"/>
      <c r="F621" s="38"/>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row>
    <row r="622" spans="1:57" ht="16.5" customHeight="1" x14ac:dyDescent="0.3">
      <c r="A622" s="37"/>
      <c r="B622" s="37"/>
      <c r="C622" s="37"/>
      <c r="D622" s="37"/>
      <c r="E622" s="22"/>
      <c r="F622" s="38"/>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row>
    <row r="623" spans="1:57" ht="16.5" customHeight="1" x14ac:dyDescent="0.3">
      <c r="A623" s="37"/>
      <c r="B623" s="37"/>
      <c r="C623" s="37"/>
      <c r="D623" s="37"/>
      <c r="E623" s="22"/>
      <c r="F623" s="38"/>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row>
    <row r="624" spans="1:57" ht="16.5" customHeight="1" x14ac:dyDescent="0.3">
      <c r="A624" s="37"/>
      <c r="B624" s="37"/>
      <c r="C624" s="37"/>
      <c r="D624" s="37"/>
      <c r="E624" s="22"/>
      <c r="F624" s="38"/>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row>
    <row r="625" spans="1:57" ht="16.5" customHeight="1" x14ac:dyDescent="0.3">
      <c r="A625" s="37"/>
      <c r="B625" s="37"/>
      <c r="C625" s="37"/>
      <c r="D625" s="37"/>
      <c r="E625" s="22"/>
      <c r="F625" s="38"/>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row>
    <row r="626" spans="1:57" ht="16.5" customHeight="1" x14ac:dyDescent="0.3">
      <c r="A626" s="37"/>
      <c r="B626" s="37"/>
      <c r="C626" s="37"/>
      <c r="D626" s="37"/>
      <c r="E626" s="22"/>
      <c r="F626" s="38"/>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row>
    <row r="627" spans="1:57" ht="16.5" customHeight="1" x14ac:dyDescent="0.3">
      <c r="A627" s="37"/>
      <c r="B627" s="37"/>
      <c r="C627" s="37"/>
      <c r="D627" s="37"/>
      <c r="E627" s="22"/>
      <c r="F627" s="38"/>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row>
    <row r="628" spans="1:57" ht="16.5" customHeight="1" x14ac:dyDescent="0.3">
      <c r="A628" s="37"/>
      <c r="B628" s="37"/>
      <c r="C628" s="37"/>
      <c r="D628" s="37"/>
      <c r="E628" s="22"/>
      <c r="F628" s="38"/>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row>
    <row r="629" spans="1:57" ht="16.5" customHeight="1" x14ac:dyDescent="0.3">
      <c r="A629" s="37"/>
      <c r="B629" s="37"/>
      <c r="C629" s="37"/>
      <c r="D629" s="37"/>
      <c r="E629" s="22"/>
      <c r="F629" s="38"/>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row>
    <row r="630" spans="1:57" ht="16.5" customHeight="1" x14ac:dyDescent="0.3">
      <c r="A630" s="37"/>
      <c r="B630" s="37"/>
      <c r="C630" s="37"/>
      <c r="D630" s="37"/>
      <c r="E630" s="22"/>
      <c r="F630" s="38"/>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row>
    <row r="631" spans="1:57" ht="16.5" customHeight="1" x14ac:dyDescent="0.3">
      <c r="A631" s="37"/>
      <c r="B631" s="37"/>
      <c r="C631" s="37"/>
      <c r="D631" s="37"/>
      <c r="E631" s="22"/>
      <c r="F631" s="38"/>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row>
    <row r="632" spans="1:57" ht="16.5" customHeight="1" x14ac:dyDescent="0.3">
      <c r="A632" s="37"/>
      <c r="B632" s="37"/>
      <c r="C632" s="37"/>
      <c r="D632" s="37"/>
      <c r="E632" s="22"/>
      <c r="F632" s="38"/>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row>
    <row r="633" spans="1:57" ht="16.5" customHeight="1" x14ac:dyDescent="0.3">
      <c r="A633" s="37"/>
      <c r="B633" s="37"/>
      <c r="C633" s="37"/>
      <c r="D633" s="37"/>
      <c r="E633" s="22"/>
      <c r="F633" s="38"/>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row>
    <row r="634" spans="1:57" ht="16.5" customHeight="1" x14ac:dyDescent="0.3">
      <c r="A634" s="37"/>
      <c r="B634" s="37"/>
      <c r="C634" s="37"/>
      <c r="D634" s="37"/>
      <c r="E634" s="22"/>
      <c r="F634" s="38"/>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row>
    <row r="635" spans="1:57" ht="16.5" customHeight="1" x14ac:dyDescent="0.3">
      <c r="A635" s="37"/>
      <c r="B635" s="37"/>
      <c r="C635" s="37"/>
      <c r="D635" s="37"/>
      <c r="E635" s="22"/>
      <c r="F635" s="38"/>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row>
    <row r="636" spans="1:57" ht="16.5" customHeight="1" x14ac:dyDescent="0.3">
      <c r="A636" s="37"/>
      <c r="B636" s="37"/>
      <c r="C636" s="37"/>
      <c r="D636" s="37"/>
      <c r="E636" s="22"/>
      <c r="F636" s="38"/>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row>
    <row r="637" spans="1:57" ht="16.5" customHeight="1" x14ac:dyDescent="0.3">
      <c r="A637" s="37"/>
      <c r="B637" s="37"/>
      <c r="C637" s="37"/>
      <c r="D637" s="37"/>
      <c r="E637" s="22"/>
      <c r="F637" s="38"/>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row>
    <row r="638" spans="1:57" ht="16.5" customHeight="1" x14ac:dyDescent="0.3">
      <c r="A638" s="37"/>
      <c r="B638" s="37"/>
      <c r="C638" s="37"/>
      <c r="D638" s="37"/>
      <c r="E638" s="22"/>
      <c r="F638" s="38"/>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row>
    <row r="639" spans="1:57" ht="16.5" customHeight="1" x14ac:dyDescent="0.3">
      <c r="A639" s="37"/>
      <c r="B639" s="37"/>
      <c r="C639" s="37"/>
      <c r="D639" s="37"/>
      <c r="E639" s="22"/>
      <c r="F639" s="38"/>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row>
    <row r="640" spans="1:57" ht="16.5" customHeight="1" x14ac:dyDescent="0.3">
      <c r="A640" s="37"/>
      <c r="B640" s="37"/>
      <c r="C640" s="37"/>
      <c r="D640" s="37"/>
      <c r="E640" s="22"/>
      <c r="F640" s="38"/>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row>
    <row r="641" spans="1:57" ht="16.5" customHeight="1" x14ac:dyDescent="0.3">
      <c r="A641" s="37"/>
      <c r="B641" s="37"/>
      <c r="C641" s="37"/>
      <c r="D641" s="37"/>
      <c r="E641" s="22"/>
      <c r="F641" s="38"/>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row>
    <row r="642" spans="1:57" ht="16.5" customHeight="1" x14ac:dyDescent="0.3">
      <c r="A642" s="37"/>
      <c r="B642" s="37"/>
      <c r="C642" s="37"/>
      <c r="D642" s="37"/>
      <c r="E642" s="22"/>
      <c r="F642" s="38"/>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row>
    <row r="643" spans="1:57" ht="16.5" customHeight="1" x14ac:dyDescent="0.3">
      <c r="A643" s="37"/>
      <c r="B643" s="37"/>
      <c r="C643" s="37"/>
      <c r="D643" s="37"/>
      <c r="E643" s="22"/>
      <c r="F643" s="38"/>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row>
    <row r="644" spans="1:57" ht="16.5" customHeight="1" x14ac:dyDescent="0.3">
      <c r="A644" s="37"/>
      <c r="B644" s="37"/>
      <c r="C644" s="37"/>
      <c r="D644" s="37"/>
      <c r="E644" s="22"/>
      <c r="F644" s="38"/>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row>
    <row r="645" spans="1:57" ht="16.5" customHeight="1" x14ac:dyDescent="0.3">
      <c r="A645" s="37"/>
      <c r="B645" s="37"/>
      <c r="C645" s="37"/>
      <c r="D645" s="37"/>
      <c r="E645" s="22"/>
      <c r="F645" s="38"/>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row>
    <row r="646" spans="1:57" ht="16.5" customHeight="1" x14ac:dyDescent="0.3">
      <c r="A646" s="37"/>
      <c r="B646" s="37"/>
      <c r="C646" s="37"/>
      <c r="D646" s="37"/>
      <c r="E646" s="22"/>
      <c r="F646" s="38"/>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row>
    <row r="647" spans="1:57" ht="16.5" customHeight="1" x14ac:dyDescent="0.3">
      <c r="A647" s="37"/>
      <c r="B647" s="37"/>
      <c r="C647" s="37"/>
      <c r="D647" s="37"/>
      <c r="E647" s="22"/>
      <c r="F647" s="38"/>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row>
    <row r="648" spans="1:57" ht="16.5" customHeight="1" x14ac:dyDescent="0.3">
      <c r="A648" s="37"/>
      <c r="B648" s="37"/>
      <c r="C648" s="37"/>
      <c r="D648" s="37"/>
      <c r="E648" s="22"/>
      <c r="F648" s="38"/>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row>
    <row r="649" spans="1:57" ht="16.5" customHeight="1" x14ac:dyDescent="0.3">
      <c r="A649" s="37"/>
      <c r="B649" s="37"/>
      <c r="C649" s="37"/>
      <c r="D649" s="37"/>
      <c r="E649" s="22"/>
      <c r="F649" s="38"/>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row>
    <row r="650" spans="1:57" ht="16.5" customHeight="1" x14ac:dyDescent="0.3">
      <c r="A650" s="37"/>
      <c r="B650" s="37"/>
      <c r="C650" s="37"/>
      <c r="D650" s="37"/>
      <c r="E650" s="22"/>
      <c r="F650" s="38"/>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row>
    <row r="651" spans="1:57" ht="16.5" customHeight="1" x14ac:dyDescent="0.3">
      <c r="A651" s="37"/>
      <c r="B651" s="37"/>
      <c r="C651" s="37"/>
      <c r="D651" s="37"/>
      <c r="E651" s="22"/>
      <c r="F651" s="38"/>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row>
    <row r="652" spans="1:57" ht="16.5" customHeight="1" x14ac:dyDescent="0.3">
      <c r="A652" s="37"/>
      <c r="B652" s="37"/>
      <c r="C652" s="37"/>
      <c r="D652" s="37"/>
      <c r="E652" s="22"/>
      <c r="F652" s="38"/>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row>
    <row r="653" spans="1:57" ht="16.5" customHeight="1" x14ac:dyDescent="0.3">
      <c r="A653" s="37"/>
      <c r="B653" s="37"/>
      <c r="C653" s="37"/>
      <c r="D653" s="37"/>
      <c r="E653" s="22"/>
      <c r="F653" s="38"/>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row>
    <row r="654" spans="1:57" ht="16.5" customHeight="1" x14ac:dyDescent="0.3">
      <c r="A654" s="37"/>
      <c r="B654" s="37"/>
      <c r="C654" s="37"/>
      <c r="D654" s="37"/>
      <c r="E654" s="22"/>
      <c r="F654" s="38"/>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row>
    <row r="655" spans="1:57" ht="16.5" customHeight="1" x14ac:dyDescent="0.3">
      <c r="A655" s="37"/>
      <c r="B655" s="37"/>
      <c r="C655" s="37"/>
      <c r="D655" s="37"/>
      <c r="E655" s="22"/>
      <c r="F655" s="38"/>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row>
    <row r="656" spans="1:57" ht="16.5" customHeight="1" x14ac:dyDescent="0.3">
      <c r="A656" s="37"/>
      <c r="B656" s="37"/>
      <c r="C656" s="37"/>
      <c r="D656" s="37"/>
      <c r="E656" s="22"/>
      <c r="F656" s="38"/>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row>
    <row r="657" spans="1:57" ht="16.5" customHeight="1" x14ac:dyDescent="0.3">
      <c r="A657" s="37"/>
      <c r="B657" s="37"/>
      <c r="C657" s="37"/>
      <c r="D657" s="37"/>
      <c r="E657" s="22"/>
      <c r="F657" s="38"/>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row>
    <row r="658" spans="1:57" ht="16.5" customHeight="1" x14ac:dyDescent="0.3">
      <c r="A658" s="37"/>
      <c r="B658" s="37"/>
      <c r="C658" s="37"/>
      <c r="D658" s="37"/>
      <c r="E658" s="22"/>
      <c r="F658" s="38"/>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row>
    <row r="659" spans="1:57" ht="16.5" customHeight="1" x14ac:dyDescent="0.3">
      <c r="A659" s="37"/>
      <c r="B659" s="37"/>
      <c r="C659" s="37"/>
      <c r="D659" s="37"/>
      <c r="E659" s="22"/>
      <c r="F659" s="38"/>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row>
    <row r="660" spans="1:57" ht="16.5" customHeight="1" x14ac:dyDescent="0.3">
      <c r="A660" s="37"/>
      <c r="B660" s="37"/>
      <c r="C660" s="37"/>
      <c r="D660" s="37"/>
      <c r="E660" s="22"/>
      <c r="F660" s="38"/>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row>
    <row r="661" spans="1:57" ht="16.5" customHeight="1" x14ac:dyDescent="0.3">
      <c r="A661" s="37"/>
      <c r="B661" s="37"/>
      <c r="C661" s="37"/>
      <c r="D661" s="37"/>
      <c r="E661" s="22"/>
      <c r="F661" s="38"/>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c r="AO661" s="22"/>
      <c r="AP661" s="22"/>
      <c r="AQ661" s="22"/>
      <c r="AR661" s="22"/>
      <c r="AS661" s="22"/>
      <c r="AT661" s="22"/>
      <c r="AU661" s="22"/>
      <c r="AV661" s="22"/>
      <c r="AW661" s="22"/>
      <c r="AX661" s="22"/>
      <c r="AY661" s="22"/>
      <c r="AZ661" s="22"/>
      <c r="BA661" s="22"/>
      <c r="BB661" s="22"/>
      <c r="BC661" s="22"/>
      <c r="BD661" s="22"/>
      <c r="BE661" s="22"/>
    </row>
    <row r="662" spans="1:57" ht="16.5" customHeight="1" x14ac:dyDescent="0.3">
      <c r="A662" s="37"/>
      <c r="B662" s="37"/>
      <c r="C662" s="37"/>
      <c r="D662" s="37"/>
      <c r="E662" s="22"/>
      <c r="F662" s="38"/>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row>
    <row r="663" spans="1:57" ht="16.5" customHeight="1" x14ac:dyDescent="0.3">
      <c r="A663" s="37"/>
      <c r="B663" s="37"/>
      <c r="C663" s="37"/>
      <c r="D663" s="37"/>
      <c r="E663" s="22"/>
      <c r="F663" s="38"/>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row>
    <row r="664" spans="1:57" ht="16.5" customHeight="1" x14ac:dyDescent="0.3">
      <c r="A664" s="37"/>
      <c r="B664" s="37"/>
      <c r="C664" s="37"/>
      <c r="D664" s="37"/>
      <c r="E664" s="22"/>
      <c r="F664" s="38"/>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row>
    <row r="665" spans="1:57" ht="16.5" customHeight="1" x14ac:dyDescent="0.3">
      <c r="A665" s="37"/>
      <c r="B665" s="37"/>
      <c r="C665" s="37"/>
      <c r="D665" s="37"/>
      <c r="E665" s="22"/>
      <c r="F665" s="38"/>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row>
    <row r="666" spans="1:57" ht="16.5" customHeight="1" x14ac:dyDescent="0.3">
      <c r="A666" s="37"/>
      <c r="B666" s="37"/>
      <c r="C666" s="37"/>
      <c r="D666" s="37"/>
      <c r="E666" s="22"/>
      <c r="F666" s="38"/>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row>
    <row r="667" spans="1:57" ht="16.5" customHeight="1" x14ac:dyDescent="0.3">
      <c r="A667" s="37"/>
      <c r="B667" s="37"/>
      <c r="C667" s="37"/>
      <c r="D667" s="37"/>
      <c r="E667" s="22"/>
      <c r="F667" s="38"/>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row>
    <row r="668" spans="1:57" ht="16.5" customHeight="1" x14ac:dyDescent="0.3">
      <c r="A668" s="37"/>
      <c r="B668" s="37"/>
      <c r="C668" s="37"/>
      <c r="D668" s="37"/>
      <c r="E668" s="22"/>
      <c r="F668" s="38"/>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row>
    <row r="669" spans="1:57" ht="16.5" customHeight="1" x14ac:dyDescent="0.3">
      <c r="A669" s="37"/>
      <c r="B669" s="37"/>
      <c r="C669" s="37"/>
      <c r="D669" s="37"/>
      <c r="E669" s="22"/>
      <c r="F669" s="38"/>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row>
    <row r="670" spans="1:57" ht="16.5" customHeight="1" x14ac:dyDescent="0.3">
      <c r="A670" s="37"/>
      <c r="B670" s="37"/>
      <c r="C670" s="37"/>
      <c r="D670" s="37"/>
      <c r="E670" s="22"/>
      <c r="F670" s="38"/>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row>
    <row r="671" spans="1:57" ht="16.5" customHeight="1" x14ac:dyDescent="0.3">
      <c r="A671" s="37"/>
      <c r="B671" s="37"/>
      <c r="C671" s="37"/>
      <c r="D671" s="37"/>
      <c r="E671" s="22"/>
      <c r="F671" s="38"/>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row>
    <row r="672" spans="1:57" ht="16.5" customHeight="1" x14ac:dyDescent="0.3">
      <c r="A672" s="37"/>
      <c r="B672" s="37"/>
      <c r="C672" s="37"/>
      <c r="D672" s="37"/>
      <c r="E672" s="22"/>
      <c r="F672" s="38"/>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row>
    <row r="673" spans="1:57" ht="16.5" customHeight="1" x14ac:dyDescent="0.3">
      <c r="A673" s="37"/>
      <c r="B673" s="37"/>
      <c r="C673" s="37"/>
      <c r="D673" s="37"/>
      <c r="E673" s="22"/>
      <c r="F673" s="38"/>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row>
    <row r="674" spans="1:57" ht="16.5" customHeight="1" x14ac:dyDescent="0.3">
      <c r="A674" s="37"/>
      <c r="B674" s="37"/>
      <c r="C674" s="37"/>
      <c r="D674" s="37"/>
      <c r="E674" s="22"/>
      <c r="F674" s="38"/>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row>
    <row r="675" spans="1:57" ht="16.5" customHeight="1" x14ac:dyDescent="0.3">
      <c r="A675" s="37"/>
      <c r="B675" s="37"/>
      <c r="C675" s="37"/>
      <c r="D675" s="37"/>
      <c r="E675" s="22"/>
      <c r="F675" s="38"/>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row>
    <row r="676" spans="1:57" ht="16.5" customHeight="1" x14ac:dyDescent="0.3">
      <c r="A676" s="37"/>
      <c r="B676" s="37"/>
      <c r="C676" s="37"/>
      <c r="D676" s="37"/>
      <c r="E676" s="22"/>
      <c r="F676" s="38"/>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row>
    <row r="677" spans="1:57" ht="16.5" customHeight="1" x14ac:dyDescent="0.3">
      <c r="A677" s="37"/>
      <c r="B677" s="37"/>
      <c r="C677" s="37"/>
      <c r="D677" s="37"/>
      <c r="E677" s="22"/>
      <c r="F677" s="38"/>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row>
    <row r="678" spans="1:57" ht="16.5" customHeight="1" x14ac:dyDescent="0.3">
      <c r="A678" s="37"/>
      <c r="B678" s="37"/>
      <c r="C678" s="37"/>
      <c r="D678" s="37"/>
      <c r="E678" s="22"/>
      <c r="F678" s="38"/>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row>
    <row r="679" spans="1:57" ht="16.5" customHeight="1" x14ac:dyDescent="0.3">
      <c r="A679" s="37"/>
      <c r="B679" s="37"/>
      <c r="C679" s="37"/>
      <c r="D679" s="37"/>
      <c r="E679" s="22"/>
      <c r="F679" s="38"/>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row>
    <row r="680" spans="1:57" ht="16.5" customHeight="1" x14ac:dyDescent="0.3">
      <c r="A680" s="37"/>
      <c r="B680" s="37"/>
      <c r="C680" s="37"/>
      <c r="D680" s="37"/>
      <c r="E680" s="22"/>
      <c r="F680" s="38"/>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row>
    <row r="681" spans="1:57" ht="16.5" customHeight="1" x14ac:dyDescent="0.3">
      <c r="A681" s="37"/>
      <c r="B681" s="37"/>
      <c r="C681" s="37"/>
      <c r="D681" s="37"/>
      <c r="E681" s="22"/>
      <c r="F681" s="38"/>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row>
    <row r="682" spans="1:57" ht="16.5" customHeight="1" x14ac:dyDescent="0.3">
      <c r="A682" s="37"/>
      <c r="B682" s="37"/>
      <c r="C682" s="37"/>
      <c r="D682" s="37"/>
      <c r="E682" s="22"/>
      <c r="F682" s="38"/>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row>
    <row r="683" spans="1:57" ht="16.5" customHeight="1" x14ac:dyDescent="0.3">
      <c r="A683" s="37"/>
      <c r="B683" s="37"/>
      <c r="C683" s="37"/>
      <c r="D683" s="37"/>
      <c r="E683" s="22"/>
      <c r="F683" s="38"/>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row>
    <row r="684" spans="1:57" ht="16.5" customHeight="1" x14ac:dyDescent="0.3">
      <c r="A684" s="37"/>
      <c r="B684" s="37"/>
      <c r="C684" s="37"/>
      <c r="D684" s="37"/>
      <c r="E684" s="22"/>
      <c r="F684" s="38"/>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row>
    <row r="685" spans="1:57" ht="16.5" customHeight="1" x14ac:dyDescent="0.3">
      <c r="A685" s="37"/>
      <c r="B685" s="37"/>
      <c r="C685" s="37"/>
      <c r="D685" s="37"/>
      <c r="E685" s="22"/>
      <c r="F685" s="38"/>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row>
    <row r="686" spans="1:57" ht="16.5" customHeight="1" x14ac:dyDescent="0.3">
      <c r="A686" s="37"/>
      <c r="B686" s="37"/>
      <c r="C686" s="37"/>
      <c r="D686" s="37"/>
      <c r="E686" s="22"/>
      <c r="F686" s="38"/>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row>
    <row r="687" spans="1:57" ht="16.5" customHeight="1" x14ac:dyDescent="0.3">
      <c r="A687" s="37"/>
      <c r="B687" s="37"/>
      <c r="C687" s="37"/>
      <c r="D687" s="37"/>
      <c r="E687" s="22"/>
      <c r="F687" s="38"/>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row>
    <row r="688" spans="1:57" ht="16.5" customHeight="1" x14ac:dyDescent="0.3">
      <c r="A688" s="37"/>
      <c r="B688" s="37"/>
      <c r="C688" s="37"/>
      <c r="D688" s="37"/>
      <c r="E688" s="22"/>
      <c r="F688" s="38"/>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row>
    <row r="689" spans="1:57" ht="16.5" customHeight="1" x14ac:dyDescent="0.3">
      <c r="A689" s="37"/>
      <c r="B689" s="37"/>
      <c r="C689" s="37"/>
      <c r="D689" s="37"/>
      <c r="E689" s="22"/>
      <c r="F689" s="38"/>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row>
    <row r="690" spans="1:57" ht="16.5" customHeight="1" x14ac:dyDescent="0.3">
      <c r="A690" s="37"/>
      <c r="B690" s="37"/>
      <c r="C690" s="37"/>
      <c r="D690" s="37"/>
      <c r="E690" s="22"/>
      <c r="F690" s="38"/>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row>
    <row r="691" spans="1:57" ht="16.5" customHeight="1" x14ac:dyDescent="0.3">
      <c r="A691" s="37"/>
      <c r="B691" s="37"/>
      <c r="C691" s="37"/>
      <c r="D691" s="37"/>
      <c r="E691" s="22"/>
      <c r="F691" s="38"/>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row>
    <row r="692" spans="1:57" ht="16.5" customHeight="1" x14ac:dyDescent="0.3">
      <c r="A692" s="37"/>
      <c r="B692" s="37"/>
      <c r="C692" s="37"/>
      <c r="D692" s="37"/>
      <c r="E692" s="22"/>
      <c r="F692" s="38"/>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row>
    <row r="693" spans="1:57" ht="16.5" customHeight="1" x14ac:dyDescent="0.3">
      <c r="A693" s="37"/>
      <c r="B693" s="37"/>
      <c r="C693" s="37"/>
      <c r="D693" s="37"/>
      <c r="E693" s="22"/>
      <c r="F693" s="38"/>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row>
    <row r="694" spans="1:57" ht="16.5" customHeight="1" x14ac:dyDescent="0.3">
      <c r="A694" s="37"/>
      <c r="B694" s="37"/>
      <c r="C694" s="37"/>
      <c r="D694" s="37"/>
      <c r="E694" s="22"/>
      <c r="F694" s="38"/>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row>
    <row r="695" spans="1:57" ht="16.5" customHeight="1" x14ac:dyDescent="0.3">
      <c r="A695" s="37"/>
      <c r="B695" s="37"/>
      <c r="C695" s="37"/>
      <c r="D695" s="37"/>
      <c r="E695" s="22"/>
      <c r="F695" s="38"/>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row>
    <row r="696" spans="1:57" ht="16.5" customHeight="1" x14ac:dyDescent="0.3">
      <c r="A696" s="37"/>
      <c r="B696" s="37"/>
      <c r="C696" s="37"/>
      <c r="D696" s="37"/>
      <c r="E696" s="22"/>
      <c r="F696" s="38"/>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row>
    <row r="697" spans="1:57" ht="16.5" customHeight="1" x14ac:dyDescent="0.3">
      <c r="A697" s="37"/>
      <c r="B697" s="37"/>
      <c r="C697" s="37"/>
      <c r="D697" s="37"/>
      <c r="E697" s="22"/>
      <c r="F697" s="38"/>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row>
    <row r="698" spans="1:57" ht="16.5" customHeight="1" x14ac:dyDescent="0.3">
      <c r="A698" s="37"/>
      <c r="B698" s="37"/>
      <c r="C698" s="37"/>
      <c r="D698" s="37"/>
      <c r="E698" s="22"/>
      <c r="F698" s="38"/>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row>
    <row r="699" spans="1:57" ht="16.5" customHeight="1" x14ac:dyDescent="0.3">
      <c r="A699" s="37"/>
      <c r="B699" s="37"/>
      <c r="C699" s="37"/>
      <c r="D699" s="37"/>
      <c r="E699" s="22"/>
      <c r="F699" s="38"/>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row>
    <row r="700" spans="1:57" ht="16.5" customHeight="1" x14ac:dyDescent="0.3">
      <c r="A700" s="37"/>
      <c r="B700" s="37"/>
      <c r="C700" s="37"/>
      <c r="D700" s="37"/>
      <c r="E700" s="22"/>
      <c r="F700" s="38"/>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row>
    <row r="701" spans="1:57" ht="16.5" customHeight="1" x14ac:dyDescent="0.3">
      <c r="A701" s="37"/>
      <c r="B701" s="37"/>
      <c r="C701" s="37"/>
      <c r="D701" s="37"/>
      <c r="E701" s="22"/>
      <c r="F701" s="38"/>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row>
    <row r="702" spans="1:57" ht="16.5" customHeight="1" x14ac:dyDescent="0.3">
      <c r="A702" s="37"/>
      <c r="B702" s="37"/>
      <c r="C702" s="37"/>
      <c r="D702" s="37"/>
      <c r="E702" s="22"/>
      <c r="F702" s="38"/>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row>
    <row r="703" spans="1:57" ht="16.5" customHeight="1" x14ac:dyDescent="0.3">
      <c r="A703" s="37"/>
      <c r="B703" s="37"/>
      <c r="C703" s="37"/>
      <c r="D703" s="37"/>
      <c r="E703" s="22"/>
      <c r="F703" s="38"/>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row>
    <row r="704" spans="1:57" ht="16.5" customHeight="1" x14ac:dyDescent="0.3">
      <c r="A704" s="37"/>
      <c r="B704" s="37"/>
      <c r="C704" s="37"/>
      <c r="D704" s="37"/>
      <c r="E704" s="22"/>
      <c r="F704" s="38"/>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row>
    <row r="705" spans="1:57" ht="16.5" customHeight="1" x14ac:dyDescent="0.3">
      <c r="A705" s="37"/>
      <c r="B705" s="37"/>
      <c r="C705" s="37"/>
      <c r="D705" s="37"/>
      <c r="E705" s="22"/>
      <c r="F705" s="38"/>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row>
    <row r="706" spans="1:57" ht="16.5" customHeight="1" x14ac:dyDescent="0.3">
      <c r="A706" s="37"/>
      <c r="B706" s="37"/>
      <c r="C706" s="37"/>
      <c r="D706" s="37"/>
      <c r="E706" s="22"/>
      <c r="F706" s="38"/>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row>
    <row r="707" spans="1:57" ht="16.5" customHeight="1" x14ac:dyDescent="0.3">
      <c r="A707" s="37"/>
      <c r="B707" s="37"/>
      <c r="C707" s="37"/>
      <c r="D707" s="37"/>
      <c r="E707" s="22"/>
      <c r="F707" s="38"/>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row>
    <row r="708" spans="1:57" ht="16.5" customHeight="1" x14ac:dyDescent="0.3">
      <c r="A708" s="37"/>
      <c r="B708" s="37"/>
      <c r="C708" s="37"/>
      <c r="D708" s="37"/>
      <c r="E708" s="22"/>
      <c r="F708" s="38"/>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row>
    <row r="709" spans="1:57" ht="16.5" customHeight="1" x14ac:dyDescent="0.3">
      <c r="A709" s="37"/>
      <c r="B709" s="37"/>
      <c r="C709" s="37"/>
      <c r="D709" s="37"/>
      <c r="E709" s="22"/>
      <c r="F709" s="38"/>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row>
    <row r="710" spans="1:57" ht="16.5" customHeight="1" x14ac:dyDescent="0.3">
      <c r="A710" s="37"/>
      <c r="B710" s="37"/>
      <c r="C710" s="37"/>
      <c r="D710" s="37"/>
      <c r="E710" s="22"/>
      <c r="F710" s="38"/>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row>
    <row r="711" spans="1:57" ht="16.5" customHeight="1" x14ac:dyDescent="0.3">
      <c r="A711" s="37"/>
      <c r="B711" s="37"/>
      <c r="C711" s="37"/>
      <c r="D711" s="37"/>
      <c r="E711" s="22"/>
      <c r="F711" s="38"/>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row>
    <row r="712" spans="1:57" ht="16.5" customHeight="1" x14ac:dyDescent="0.3">
      <c r="A712" s="37"/>
      <c r="B712" s="37"/>
      <c r="C712" s="37"/>
      <c r="D712" s="37"/>
      <c r="E712" s="22"/>
      <c r="F712" s="38"/>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row>
    <row r="713" spans="1:57" ht="16.5" customHeight="1" x14ac:dyDescent="0.3">
      <c r="A713" s="37"/>
      <c r="B713" s="37"/>
      <c r="C713" s="37"/>
      <c r="D713" s="37"/>
      <c r="E713" s="22"/>
      <c r="F713" s="38"/>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row>
    <row r="714" spans="1:57" ht="16.5" customHeight="1" x14ac:dyDescent="0.3">
      <c r="A714" s="37"/>
      <c r="B714" s="37"/>
      <c r="C714" s="37"/>
      <c r="D714" s="37"/>
      <c r="E714" s="22"/>
      <c r="F714" s="38"/>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row>
    <row r="715" spans="1:57" ht="16.5" customHeight="1" x14ac:dyDescent="0.3">
      <c r="A715" s="37"/>
      <c r="B715" s="37"/>
      <c r="C715" s="37"/>
      <c r="D715" s="37"/>
      <c r="E715" s="22"/>
      <c r="F715" s="38"/>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row>
    <row r="716" spans="1:57" ht="16.5" customHeight="1" x14ac:dyDescent="0.3">
      <c r="A716" s="37"/>
      <c r="B716" s="37"/>
      <c r="C716" s="37"/>
      <c r="D716" s="37"/>
      <c r="E716" s="22"/>
      <c r="F716" s="38"/>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row>
    <row r="717" spans="1:57" ht="16.5" customHeight="1" x14ac:dyDescent="0.3">
      <c r="A717" s="37"/>
      <c r="B717" s="37"/>
      <c r="C717" s="37"/>
      <c r="D717" s="37"/>
      <c r="E717" s="22"/>
      <c r="F717" s="38"/>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row>
    <row r="718" spans="1:57" ht="16.5" customHeight="1" x14ac:dyDescent="0.3">
      <c r="A718" s="37"/>
      <c r="B718" s="37"/>
      <c r="C718" s="37"/>
      <c r="D718" s="37"/>
      <c r="E718" s="22"/>
      <c r="F718" s="38"/>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row>
    <row r="719" spans="1:57" ht="16.5" customHeight="1" x14ac:dyDescent="0.3">
      <c r="A719" s="37"/>
      <c r="B719" s="37"/>
      <c r="C719" s="37"/>
      <c r="D719" s="37"/>
      <c r="E719" s="22"/>
      <c r="F719" s="38"/>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row>
    <row r="720" spans="1:57" ht="16.5" customHeight="1" x14ac:dyDescent="0.3">
      <c r="A720" s="37"/>
      <c r="B720" s="37"/>
      <c r="C720" s="37"/>
      <c r="D720" s="37"/>
      <c r="E720" s="22"/>
      <c r="F720" s="38"/>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row>
    <row r="721" spans="1:57" ht="16.5" customHeight="1" x14ac:dyDescent="0.3">
      <c r="A721" s="37"/>
      <c r="B721" s="37"/>
      <c r="C721" s="37"/>
      <c r="D721" s="37"/>
      <c r="E721" s="22"/>
      <c r="F721" s="38"/>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row>
    <row r="722" spans="1:57" ht="16.5" customHeight="1" x14ac:dyDescent="0.3">
      <c r="A722" s="37"/>
      <c r="B722" s="37"/>
      <c r="C722" s="37"/>
      <c r="D722" s="37"/>
      <c r="E722" s="22"/>
      <c r="F722" s="38"/>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row>
    <row r="723" spans="1:57" ht="16.5" customHeight="1" x14ac:dyDescent="0.3">
      <c r="A723" s="37"/>
      <c r="B723" s="37"/>
      <c r="C723" s="37"/>
      <c r="D723" s="37"/>
      <c r="E723" s="22"/>
      <c r="F723" s="38"/>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row>
    <row r="724" spans="1:57" ht="16.5" customHeight="1" x14ac:dyDescent="0.3">
      <c r="A724" s="37"/>
      <c r="B724" s="37"/>
      <c r="C724" s="37"/>
      <c r="D724" s="37"/>
      <c r="E724" s="22"/>
      <c r="F724" s="38"/>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row>
    <row r="725" spans="1:57" ht="16.5" customHeight="1" x14ac:dyDescent="0.3">
      <c r="A725" s="37"/>
      <c r="B725" s="37"/>
      <c r="C725" s="37"/>
      <c r="D725" s="37"/>
      <c r="E725" s="22"/>
      <c r="F725" s="38"/>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row>
    <row r="726" spans="1:57" ht="16.5" customHeight="1" x14ac:dyDescent="0.3">
      <c r="A726" s="37"/>
      <c r="B726" s="37"/>
      <c r="C726" s="37"/>
      <c r="D726" s="37"/>
      <c r="E726" s="22"/>
      <c r="F726" s="38"/>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row>
    <row r="727" spans="1:57" ht="16.5" customHeight="1" x14ac:dyDescent="0.3">
      <c r="A727" s="37"/>
      <c r="B727" s="37"/>
      <c r="C727" s="37"/>
      <c r="D727" s="37"/>
      <c r="E727" s="22"/>
      <c r="F727" s="38"/>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row>
    <row r="728" spans="1:57" ht="16.5" customHeight="1" x14ac:dyDescent="0.3">
      <c r="A728" s="37"/>
      <c r="B728" s="37"/>
      <c r="C728" s="37"/>
      <c r="D728" s="37"/>
      <c r="E728" s="22"/>
      <c r="F728" s="38"/>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row>
    <row r="729" spans="1:57" ht="16.5" customHeight="1" x14ac:dyDescent="0.3">
      <c r="A729" s="37"/>
      <c r="B729" s="37"/>
      <c r="C729" s="37"/>
      <c r="D729" s="37"/>
      <c r="E729" s="22"/>
      <c r="F729" s="38"/>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row>
    <row r="730" spans="1:57" ht="16.5" customHeight="1" x14ac:dyDescent="0.3">
      <c r="A730" s="37"/>
      <c r="B730" s="37"/>
      <c r="C730" s="37"/>
      <c r="D730" s="37"/>
      <c r="E730" s="22"/>
      <c r="F730" s="38"/>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row>
    <row r="731" spans="1:57" ht="16.5" customHeight="1" x14ac:dyDescent="0.3">
      <c r="A731" s="37"/>
      <c r="B731" s="37"/>
      <c r="C731" s="37"/>
      <c r="D731" s="37"/>
      <c r="E731" s="22"/>
      <c r="F731" s="38"/>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row>
    <row r="732" spans="1:57" ht="16.5" customHeight="1" x14ac:dyDescent="0.3">
      <c r="A732" s="37"/>
      <c r="B732" s="37"/>
      <c r="C732" s="37"/>
      <c r="D732" s="37"/>
      <c r="E732" s="22"/>
      <c r="F732" s="38"/>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row>
    <row r="733" spans="1:57" ht="16.5" customHeight="1" x14ac:dyDescent="0.3">
      <c r="A733" s="37"/>
      <c r="B733" s="37"/>
      <c r="C733" s="37"/>
      <c r="D733" s="37"/>
      <c r="E733" s="22"/>
      <c r="F733" s="38"/>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row>
    <row r="734" spans="1:57" ht="16.5" customHeight="1" x14ac:dyDescent="0.3">
      <c r="A734" s="37"/>
      <c r="B734" s="37"/>
      <c r="C734" s="37"/>
      <c r="D734" s="37"/>
      <c r="E734" s="22"/>
      <c r="F734" s="38"/>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row>
    <row r="735" spans="1:57" ht="16.5" customHeight="1" x14ac:dyDescent="0.3">
      <c r="A735" s="37"/>
      <c r="B735" s="37"/>
      <c r="C735" s="37"/>
      <c r="D735" s="37"/>
      <c r="E735" s="22"/>
      <c r="F735" s="38"/>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row>
    <row r="736" spans="1:57" ht="16.5" customHeight="1" x14ac:dyDescent="0.3">
      <c r="A736" s="37"/>
      <c r="B736" s="37"/>
      <c r="C736" s="37"/>
      <c r="D736" s="37"/>
      <c r="E736" s="22"/>
      <c r="F736" s="38"/>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row>
    <row r="737" spans="1:57" ht="16.5" customHeight="1" x14ac:dyDescent="0.3">
      <c r="A737" s="37"/>
      <c r="B737" s="37"/>
      <c r="C737" s="37"/>
      <c r="D737" s="37"/>
      <c r="E737" s="22"/>
      <c r="F737" s="38"/>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row>
    <row r="738" spans="1:57" ht="16.5" customHeight="1" x14ac:dyDescent="0.3">
      <c r="A738" s="37"/>
      <c r="B738" s="37"/>
      <c r="C738" s="37"/>
      <c r="D738" s="37"/>
      <c r="E738" s="22"/>
      <c r="F738" s="38"/>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row>
    <row r="739" spans="1:57" ht="16.5" customHeight="1" x14ac:dyDescent="0.3">
      <c r="A739" s="37"/>
      <c r="B739" s="37"/>
      <c r="C739" s="37"/>
      <c r="D739" s="37"/>
      <c r="E739" s="22"/>
      <c r="F739" s="38"/>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row>
    <row r="740" spans="1:57" ht="16.5" customHeight="1" x14ac:dyDescent="0.3">
      <c r="A740" s="37"/>
      <c r="B740" s="37"/>
      <c r="C740" s="37"/>
      <c r="D740" s="37"/>
      <c r="E740" s="22"/>
      <c r="F740" s="38"/>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row>
    <row r="741" spans="1:57" ht="16.5" customHeight="1" x14ac:dyDescent="0.3">
      <c r="A741" s="37"/>
      <c r="B741" s="37"/>
      <c r="C741" s="37"/>
      <c r="D741" s="37"/>
      <c r="E741" s="22"/>
      <c r="F741" s="38"/>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row>
    <row r="742" spans="1:57" ht="16.5" customHeight="1" x14ac:dyDescent="0.3">
      <c r="A742" s="37"/>
      <c r="B742" s="37"/>
      <c r="C742" s="37"/>
      <c r="D742" s="37"/>
      <c r="E742" s="22"/>
      <c r="F742" s="38"/>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row>
    <row r="743" spans="1:57" ht="16.5" customHeight="1" x14ac:dyDescent="0.3">
      <c r="A743" s="37"/>
      <c r="B743" s="37"/>
      <c r="C743" s="37"/>
      <c r="D743" s="37"/>
      <c r="E743" s="22"/>
      <c r="F743" s="38"/>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row>
    <row r="744" spans="1:57" ht="16.5" customHeight="1" x14ac:dyDescent="0.3">
      <c r="A744" s="37"/>
      <c r="B744" s="37"/>
      <c r="C744" s="37"/>
      <c r="D744" s="37"/>
      <c r="E744" s="22"/>
      <c r="F744" s="38"/>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row>
    <row r="745" spans="1:57" ht="16.5" customHeight="1" x14ac:dyDescent="0.3">
      <c r="A745" s="37"/>
      <c r="B745" s="37"/>
      <c r="C745" s="37"/>
      <c r="D745" s="37"/>
      <c r="E745" s="22"/>
      <c r="F745" s="38"/>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row>
    <row r="746" spans="1:57" ht="16.5" customHeight="1" x14ac:dyDescent="0.3">
      <c r="A746" s="37"/>
      <c r="B746" s="37"/>
      <c r="C746" s="37"/>
      <c r="D746" s="37"/>
      <c r="E746" s="22"/>
      <c r="F746" s="38"/>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row>
    <row r="747" spans="1:57" ht="16.5" customHeight="1" x14ac:dyDescent="0.3">
      <c r="A747" s="37"/>
      <c r="B747" s="37"/>
      <c r="C747" s="37"/>
      <c r="D747" s="37"/>
      <c r="E747" s="22"/>
      <c r="F747" s="38"/>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row>
    <row r="748" spans="1:57" ht="16.5" customHeight="1" x14ac:dyDescent="0.3">
      <c r="A748" s="37"/>
      <c r="B748" s="37"/>
      <c r="C748" s="37"/>
      <c r="D748" s="37"/>
      <c r="E748" s="22"/>
      <c r="F748" s="38"/>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row>
    <row r="749" spans="1:57" ht="16.5" customHeight="1" x14ac:dyDescent="0.3">
      <c r="A749" s="37"/>
      <c r="B749" s="37"/>
      <c r="C749" s="37"/>
      <c r="D749" s="37"/>
      <c r="E749" s="22"/>
      <c r="F749" s="38"/>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row>
    <row r="750" spans="1:57" ht="16.5" customHeight="1" x14ac:dyDescent="0.3">
      <c r="A750" s="37"/>
      <c r="B750" s="37"/>
      <c r="C750" s="37"/>
      <c r="D750" s="37"/>
      <c r="E750" s="22"/>
      <c r="F750" s="38"/>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row>
    <row r="751" spans="1:57" ht="16.5" customHeight="1" x14ac:dyDescent="0.3">
      <c r="A751" s="37"/>
      <c r="B751" s="37"/>
      <c r="C751" s="37"/>
      <c r="D751" s="37"/>
      <c r="E751" s="22"/>
      <c r="F751" s="38"/>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row>
    <row r="752" spans="1:57" ht="16.5" customHeight="1" x14ac:dyDescent="0.3">
      <c r="A752" s="37"/>
      <c r="B752" s="37"/>
      <c r="C752" s="37"/>
      <c r="D752" s="37"/>
      <c r="E752" s="22"/>
      <c r="F752" s="38"/>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row>
    <row r="753" spans="1:57" ht="16.5" customHeight="1" x14ac:dyDescent="0.3">
      <c r="A753" s="37"/>
      <c r="B753" s="37"/>
      <c r="C753" s="37"/>
      <c r="D753" s="37"/>
      <c r="E753" s="22"/>
      <c r="F753" s="38"/>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row>
    <row r="754" spans="1:57" ht="16.5" customHeight="1" x14ac:dyDescent="0.3">
      <c r="A754" s="37"/>
      <c r="B754" s="37"/>
      <c r="C754" s="37"/>
      <c r="D754" s="37"/>
      <c r="E754" s="22"/>
      <c r="F754" s="38"/>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row>
    <row r="755" spans="1:57" ht="16.5" customHeight="1" x14ac:dyDescent="0.3">
      <c r="A755" s="37"/>
      <c r="B755" s="37"/>
      <c r="C755" s="37"/>
      <c r="D755" s="37"/>
      <c r="E755" s="22"/>
      <c r="F755" s="38"/>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row>
    <row r="756" spans="1:57" ht="16.5" customHeight="1" x14ac:dyDescent="0.3">
      <c r="A756" s="37"/>
      <c r="B756" s="37"/>
      <c r="C756" s="37"/>
      <c r="D756" s="37"/>
      <c r="E756" s="22"/>
      <c r="F756" s="38"/>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row>
    <row r="757" spans="1:57" ht="16.5" customHeight="1" x14ac:dyDescent="0.3">
      <c r="A757" s="37"/>
      <c r="B757" s="37"/>
      <c r="C757" s="37"/>
      <c r="D757" s="37"/>
      <c r="E757" s="22"/>
      <c r="F757" s="38"/>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row>
    <row r="758" spans="1:57" ht="16.5" customHeight="1" x14ac:dyDescent="0.3">
      <c r="A758" s="37"/>
      <c r="B758" s="37"/>
      <c r="C758" s="37"/>
      <c r="D758" s="37"/>
      <c r="E758" s="22"/>
      <c r="F758" s="38"/>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row>
    <row r="759" spans="1:57" ht="16.5" customHeight="1" x14ac:dyDescent="0.3">
      <c r="A759" s="37"/>
      <c r="B759" s="37"/>
      <c r="C759" s="37"/>
      <c r="D759" s="37"/>
      <c r="E759" s="22"/>
      <c r="F759" s="38"/>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row>
    <row r="760" spans="1:57" ht="16.5" customHeight="1" x14ac:dyDescent="0.3">
      <c r="A760" s="37"/>
      <c r="B760" s="37"/>
      <c r="C760" s="37"/>
      <c r="D760" s="37"/>
      <c r="E760" s="22"/>
      <c r="F760" s="38"/>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row>
    <row r="761" spans="1:57" ht="16.5" customHeight="1" x14ac:dyDescent="0.3">
      <c r="A761" s="37"/>
      <c r="B761" s="37"/>
      <c r="C761" s="37"/>
      <c r="D761" s="37"/>
      <c r="E761" s="22"/>
      <c r="F761" s="38"/>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row>
    <row r="762" spans="1:57" ht="16.5" customHeight="1" x14ac:dyDescent="0.3">
      <c r="A762" s="37"/>
      <c r="B762" s="37"/>
      <c r="C762" s="37"/>
      <c r="D762" s="37"/>
      <c r="E762" s="22"/>
      <c r="F762" s="38"/>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row>
    <row r="763" spans="1:57" ht="16.5" customHeight="1" x14ac:dyDescent="0.3">
      <c r="A763" s="37"/>
      <c r="B763" s="37"/>
      <c r="C763" s="37"/>
      <c r="D763" s="37"/>
      <c r="E763" s="22"/>
      <c r="F763" s="38"/>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row>
    <row r="764" spans="1:57" ht="16.5" customHeight="1" x14ac:dyDescent="0.3">
      <c r="A764" s="37"/>
      <c r="B764" s="37"/>
      <c r="C764" s="37"/>
      <c r="D764" s="37"/>
      <c r="E764" s="22"/>
      <c r="F764" s="38"/>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row>
    <row r="765" spans="1:57" ht="16.5" customHeight="1" x14ac:dyDescent="0.3">
      <c r="A765" s="37"/>
      <c r="B765" s="37"/>
      <c r="C765" s="37"/>
      <c r="D765" s="37"/>
      <c r="E765" s="22"/>
      <c r="F765" s="38"/>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row>
    <row r="766" spans="1:57" ht="16.5" customHeight="1" x14ac:dyDescent="0.3">
      <c r="A766" s="37"/>
      <c r="B766" s="37"/>
      <c r="C766" s="37"/>
      <c r="D766" s="37"/>
      <c r="E766" s="22"/>
      <c r="F766" s="38"/>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row>
    <row r="767" spans="1:57" ht="16.5" customHeight="1" x14ac:dyDescent="0.3">
      <c r="A767" s="37"/>
      <c r="B767" s="37"/>
      <c r="C767" s="37"/>
      <c r="D767" s="37"/>
      <c r="E767" s="22"/>
      <c r="F767" s="38"/>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row>
    <row r="768" spans="1:57" ht="16.5" customHeight="1" x14ac:dyDescent="0.3">
      <c r="A768" s="37"/>
      <c r="B768" s="37"/>
      <c r="C768" s="37"/>
      <c r="D768" s="37"/>
      <c r="E768" s="22"/>
      <c r="F768" s="38"/>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row>
    <row r="769" spans="1:57" ht="16.5" customHeight="1" x14ac:dyDescent="0.3">
      <c r="A769" s="37"/>
      <c r="B769" s="37"/>
      <c r="C769" s="37"/>
      <c r="D769" s="37"/>
      <c r="E769" s="22"/>
      <c r="F769" s="38"/>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c r="BE769" s="22"/>
    </row>
    <row r="770" spans="1:57" ht="16.5" customHeight="1" x14ac:dyDescent="0.3">
      <c r="A770" s="37"/>
      <c r="B770" s="37"/>
      <c r="C770" s="37"/>
      <c r="D770" s="37"/>
      <c r="E770" s="22"/>
      <c r="F770" s="38"/>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c r="BE770" s="22"/>
    </row>
    <row r="771" spans="1:57" ht="16.5" customHeight="1" x14ac:dyDescent="0.3">
      <c r="A771" s="37"/>
      <c r="B771" s="37"/>
      <c r="C771" s="37"/>
      <c r="D771" s="37"/>
      <c r="E771" s="22"/>
      <c r="F771" s="38"/>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c r="BE771" s="22"/>
    </row>
    <row r="772" spans="1:57" ht="16.5" customHeight="1" x14ac:dyDescent="0.3">
      <c r="A772" s="37"/>
      <c r="B772" s="37"/>
      <c r="C772" s="37"/>
      <c r="D772" s="37"/>
      <c r="E772" s="22"/>
      <c r="F772" s="38"/>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c r="BE772" s="22"/>
    </row>
    <row r="773" spans="1:57" ht="16.5" customHeight="1" x14ac:dyDescent="0.3">
      <c r="A773" s="37"/>
      <c r="B773" s="37"/>
      <c r="C773" s="37"/>
      <c r="D773" s="37"/>
      <c r="E773" s="22"/>
      <c r="F773" s="38"/>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c r="BE773" s="22"/>
    </row>
    <row r="774" spans="1:57" ht="16.5" customHeight="1" x14ac:dyDescent="0.3">
      <c r="A774" s="37"/>
      <c r="B774" s="37"/>
      <c r="C774" s="37"/>
      <c r="D774" s="37"/>
      <c r="E774" s="22"/>
      <c r="F774" s="38"/>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c r="BE774" s="22"/>
    </row>
    <row r="775" spans="1:57" ht="16.5" customHeight="1" x14ac:dyDescent="0.3">
      <c r="A775" s="37"/>
      <c r="B775" s="37"/>
      <c r="C775" s="37"/>
      <c r="D775" s="37"/>
      <c r="E775" s="22"/>
      <c r="F775" s="38"/>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c r="BE775" s="22"/>
    </row>
    <row r="776" spans="1:57" ht="16.5" customHeight="1" x14ac:dyDescent="0.3">
      <c r="A776" s="37"/>
      <c r="B776" s="37"/>
      <c r="C776" s="37"/>
      <c r="D776" s="37"/>
      <c r="E776" s="22"/>
      <c r="F776" s="38"/>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row>
    <row r="777" spans="1:57" ht="16.5" customHeight="1" x14ac:dyDescent="0.3">
      <c r="A777" s="37"/>
      <c r="B777" s="37"/>
      <c r="C777" s="37"/>
      <c r="D777" s="37"/>
      <c r="E777" s="22"/>
      <c r="F777" s="38"/>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c r="BE777" s="22"/>
    </row>
    <row r="778" spans="1:57" ht="16.5" customHeight="1" x14ac:dyDescent="0.3">
      <c r="A778" s="37"/>
      <c r="B778" s="37"/>
      <c r="C778" s="37"/>
      <c r="D778" s="37"/>
      <c r="E778" s="22"/>
      <c r="F778" s="38"/>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c r="BE778" s="22"/>
    </row>
    <row r="779" spans="1:57" ht="16.5" customHeight="1" x14ac:dyDescent="0.3">
      <c r="A779" s="37"/>
      <c r="B779" s="37"/>
      <c r="C779" s="37"/>
      <c r="D779" s="37"/>
      <c r="E779" s="22"/>
      <c r="F779" s="38"/>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c r="BE779" s="22"/>
    </row>
    <row r="780" spans="1:57" ht="16.5" customHeight="1" x14ac:dyDescent="0.3">
      <c r="A780" s="37"/>
      <c r="B780" s="37"/>
      <c r="C780" s="37"/>
      <c r="D780" s="37"/>
      <c r="E780" s="22"/>
      <c r="F780" s="38"/>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c r="BE780" s="22"/>
    </row>
    <row r="781" spans="1:57" ht="16.5" customHeight="1" x14ac:dyDescent="0.3">
      <c r="A781" s="37"/>
      <c r="B781" s="37"/>
      <c r="C781" s="37"/>
      <c r="D781" s="37"/>
      <c r="E781" s="22"/>
      <c r="F781" s="38"/>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c r="BE781" s="22"/>
    </row>
    <row r="782" spans="1:57" ht="16.5" customHeight="1" x14ac:dyDescent="0.3">
      <c r="A782" s="37"/>
      <c r="B782" s="37"/>
      <c r="C782" s="37"/>
      <c r="D782" s="37"/>
      <c r="E782" s="22"/>
      <c r="F782" s="38"/>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c r="BE782" s="22"/>
    </row>
    <row r="783" spans="1:57" ht="16.5" customHeight="1" x14ac:dyDescent="0.3">
      <c r="A783" s="37"/>
      <c r="B783" s="37"/>
      <c r="C783" s="37"/>
      <c r="D783" s="37"/>
      <c r="E783" s="22"/>
      <c r="F783" s="38"/>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c r="BE783" s="22"/>
    </row>
    <row r="784" spans="1:57" ht="16.5" customHeight="1" x14ac:dyDescent="0.3">
      <c r="A784" s="37"/>
      <c r="B784" s="37"/>
      <c r="C784" s="37"/>
      <c r="D784" s="37"/>
      <c r="E784" s="22"/>
      <c r="F784" s="38"/>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c r="BE784" s="22"/>
    </row>
    <row r="785" spans="1:57" ht="16.5" customHeight="1" x14ac:dyDescent="0.3">
      <c r="A785" s="37"/>
      <c r="B785" s="37"/>
      <c r="C785" s="37"/>
      <c r="D785" s="37"/>
      <c r="E785" s="22"/>
      <c r="F785" s="38"/>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c r="BE785" s="22"/>
    </row>
    <row r="786" spans="1:57" ht="16.5" customHeight="1" x14ac:dyDescent="0.3">
      <c r="A786" s="37"/>
      <c r="B786" s="37"/>
      <c r="C786" s="37"/>
      <c r="D786" s="37"/>
      <c r="E786" s="22"/>
      <c r="F786" s="38"/>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row>
    <row r="787" spans="1:57" ht="16.5" customHeight="1" x14ac:dyDescent="0.3">
      <c r="A787" s="37"/>
      <c r="B787" s="37"/>
      <c r="C787" s="37"/>
      <c r="D787" s="37"/>
      <c r="E787" s="22"/>
      <c r="F787" s="38"/>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c r="BD787" s="22"/>
      <c r="BE787" s="22"/>
    </row>
    <row r="788" spans="1:57" ht="16.5" customHeight="1" x14ac:dyDescent="0.3">
      <c r="A788" s="37"/>
      <c r="B788" s="37"/>
      <c r="C788" s="37"/>
      <c r="D788" s="37"/>
      <c r="E788" s="22"/>
      <c r="F788" s="38"/>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c r="BA788" s="22"/>
      <c r="BB788" s="22"/>
      <c r="BC788" s="22"/>
      <c r="BD788" s="22"/>
      <c r="BE788" s="22"/>
    </row>
    <row r="789" spans="1:57" ht="16.5" customHeight="1" x14ac:dyDescent="0.3">
      <c r="A789" s="37"/>
      <c r="B789" s="37"/>
      <c r="C789" s="37"/>
      <c r="D789" s="37"/>
      <c r="E789" s="22"/>
      <c r="F789" s="38"/>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c r="BE789" s="22"/>
    </row>
    <row r="790" spans="1:57" ht="16.5" customHeight="1" x14ac:dyDescent="0.3">
      <c r="A790" s="37"/>
      <c r="B790" s="37"/>
      <c r="C790" s="37"/>
      <c r="D790" s="37"/>
      <c r="E790" s="22"/>
      <c r="F790" s="38"/>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c r="BE790" s="22"/>
    </row>
    <row r="791" spans="1:57" ht="16.5" customHeight="1" x14ac:dyDescent="0.3">
      <c r="A791" s="37"/>
      <c r="B791" s="37"/>
      <c r="C791" s="37"/>
      <c r="D791" s="37"/>
      <c r="E791" s="22"/>
      <c r="F791" s="38"/>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c r="BE791" s="22"/>
    </row>
    <row r="792" spans="1:57" ht="16.5" customHeight="1" x14ac:dyDescent="0.3">
      <c r="A792" s="37"/>
      <c r="B792" s="37"/>
      <c r="C792" s="37"/>
      <c r="D792" s="37"/>
      <c r="E792" s="22"/>
      <c r="F792" s="38"/>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c r="BE792" s="22"/>
    </row>
    <row r="793" spans="1:57" ht="16.5" customHeight="1" x14ac:dyDescent="0.3">
      <c r="A793" s="37"/>
      <c r="B793" s="37"/>
      <c r="C793" s="37"/>
      <c r="D793" s="37"/>
      <c r="E793" s="22"/>
      <c r="F793" s="38"/>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row>
    <row r="794" spans="1:57" ht="16.5" customHeight="1" x14ac:dyDescent="0.3">
      <c r="A794" s="37"/>
      <c r="B794" s="37"/>
      <c r="C794" s="37"/>
      <c r="D794" s="37"/>
      <c r="E794" s="22"/>
      <c r="F794" s="38"/>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row>
    <row r="795" spans="1:57" ht="16.5" customHeight="1" x14ac:dyDescent="0.3">
      <c r="A795" s="37"/>
      <c r="B795" s="37"/>
      <c r="C795" s="37"/>
      <c r="D795" s="37"/>
      <c r="E795" s="22"/>
      <c r="F795" s="38"/>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row>
    <row r="796" spans="1:57" ht="16.5" customHeight="1" x14ac:dyDescent="0.3">
      <c r="A796" s="37"/>
      <c r="B796" s="37"/>
      <c r="C796" s="37"/>
      <c r="D796" s="37"/>
      <c r="E796" s="22"/>
      <c r="F796" s="38"/>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row>
    <row r="797" spans="1:57" ht="16.5" customHeight="1" x14ac:dyDescent="0.3">
      <c r="A797" s="37"/>
      <c r="B797" s="37"/>
      <c r="C797" s="37"/>
      <c r="D797" s="37"/>
      <c r="E797" s="22"/>
      <c r="F797" s="38"/>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c r="BE797" s="22"/>
    </row>
    <row r="798" spans="1:57" ht="16.5" customHeight="1" x14ac:dyDescent="0.3">
      <c r="A798" s="37"/>
      <c r="B798" s="37"/>
      <c r="C798" s="37"/>
      <c r="D798" s="37"/>
      <c r="E798" s="22"/>
      <c r="F798" s="38"/>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c r="BE798" s="22"/>
    </row>
    <row r="799" spans="1:57" ht="16.5" customHeight="1" x14ac:dyDescent="0.3">
      <c r="A799" s="37"/>
      <c r="B799" s="37"/>
      <c r="C799" s="37"/>
      <c r="D799" s="37"/>
      <c r="E799" s="22"/>
      <c r="F799" s="38"/>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c r="BE799" s="22"/>
    </row>
    <row r="800" spans="1:57" ht="16.5" customHeight="1" x14ac:dyDescent="0.3">
      <c r="A800" s="37"/>
      <c r="B800" s="37"/>
      <c r="C800" s="37"/>
      <c r="D800" s="37"/>
      <c r="E800" s="22"/>
      <c r="F800" s="38"/>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c r="BE800" s="22"/>
    </row>
    <row r="801" spans="1:57" ht="16.5" customHeight="1" x14ac:dyDescent="0.3">
      <c r="A801" s="37"/>
      <c r="B801" s="37"/>
      <c r="C801" s="37"/>
      <c r="D801" s="37"/>
      <c r="E801" s="22"/>
      <c r="F801" s="38"/>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c r="BE801" s="22"/>
    </row>
    <row r="802" spans="1:57" ht="16.5" customHeight="1" x14ac:dyDescent="0.3">
      <c r="A802" s="37"/>
      <c r="B802" s="37"/>
      <c r="C802" s="37"/>
      <c r="D802" s="37"/>
      <c r="E802" s="22"/>
      <c r="F802" s="38"/>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c r="BE802" s="22"/>
    </row>
    <row r="803" spans="1:57" ht="16.5" customHeight="1" x14ac:dyDescent="0.3">
      <c r="A803" s="37"/>
      <c r="B803" s="37"/>
      <c r="C803" s="37"/>
      <c r="D803" s="37"/>
      <c r="E803" s="22"/>
      <c r="F803" s="38"/>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c r="BA803" s="22"/>
      <c r="BB803" s="22"/>
      <c r="BC803" s="22"/>
      <c r="BD803" s="22"/>
      <c r="BE803" s="22"/>
    </row>
    <row r="804" spans="1:57" ht="16.5" customHeight="1" x14ac:dyDescent="0.3">
      <c r="A804" s="37"/>
      <c r="B804" s="37"/>
      <c r="C804" s="37"/>
      <c r="D804" s="37"/>
      <c r="E804" s="22"/>
      <c r="F804" s="38"/>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c r="BE804" s="22"/>
    </row>
    <row r="805" spans="1:57" ht="16.5" customHeight="1" x14ac:dyDescent="0.3">
      <c r="A805" s="37"/>
      <c r="B805" s="37"/>
      <c r="C805" s="37"/>
      <c r="D805" s="37"/>
      <c r="E805" s="22"/>
      <c r="F805" s="38"/>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c r="BE805" s="22"/>
    </row>
    <row r="806" spans="1:57" ht="16.5" customHeight="1" x14ac:dyDescent="0.3">
      <c r="A806" s="37"/>
      <c r="B806" s="37"/>
      <c r="C806" s="37"/>
      <c r="D806" s="37"/>
      <c r="E806" s="22"/>
      <c r="F806" s="38"/>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row>
    <row r="807" spans="1:57" ht="16.5" customHeight="1" x14ac:dyDescent="0.3">
      <c r="A807" s="37"/>
      <c r="B807" s="37"/>
      <c r="C807" s="37"/>
      <c r="D807" s="37"/>
      <c r="E807" s="22"/>
      <c r="F807" s="38"/>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c r="BE807" s="22"/>
    </row>
    <row r="808" spans="1:57" ht="16.5" customHeight="1" x14ac:dyDescent="0.3">
      <c r="A808" s="37"/>
      <c r="B808" s="37"/>
      <c r="C808" s="37"/>
      <c r="D808" s="37"/>
      <c r="E808" s="22"/>
      <c r="F808" s="38"/>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c r="BE808" s="22"/>
    </row>
    <row r="809" spans="1:57" ht="16.5" customHeight="1" x14ac:dyDescent="0.3">
      <c r="A809" s="37"/>
      <c r="B809" s="37"/>
      <c r="C809" s="37"/>
      <c r="D809" s="37"/>
      <c r="E809" s="22"/>
      <c r="F809" s="38"/>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c r="BE809" s="22"/>
    </row>
    <row r="810" spans="1:57" ht="16.5" customHeight="1" x14ac:dyDescent="0.3">
      <c r="A810" s="37"/>
      <c r="B810" s="37"/>
      <c r="C810" s="37"/>
      <c r="D810" s="37"/>
      <c r="E810" s="22"/>
      <c r="F810" s="38"/>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c r="BE810" s="22"/>
    </row>
    <row r="811" spans="1:57" ht="16.5" customHeight="1" x14ac:dyDescent="0.3">
      <c r="A811" s="37"/>
      <c r="B811" s="37"/>
      <c r="C811" s="37"/>
      <c r="D811" s="37"/>
      <c r="E811" s="22"/>
      <c r="F811" s="38"/>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c r="BE811" s="22"/>
    </row>
    <row r="812" spans="1:57" ht="16.5" customHeight="1" x14ac:dyDescent="0.3">
      <c r="A812" s="37"/>
      <c r="B812" s="37"/>
      <c r="C812" s="37"/>
      <c r="D812" s="37"/>
      <c r="E812" s="22"/>
      <c r="F812" s="38"/>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c r="BE812" s="22"/>
    </row>
    <row r="813" spans="1:57" ht="16.5" customHeight="1" x14ac:dyDescent="0.3">
      <c r="A813" s="37"/>
      <c r="B813" s="37"/>
      <c r="C813" s="37"/>
      <c r="D813" s="37"/>
      <c r="E813" s="22"/>
      <c r="F813" s="38"/>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c r="BE813" s="22"/>
    </row>
    <row r="814" spans="1:57" ht="16.5" customHeight="1" x14ac:dyDescent="0.3">
      <c r="A814" s="37"/>
      <c r="B814" s="37"/>
      <c r="C814" s="37"/>
      <c r="D814" s="37"/>
      <c r="E814" s="22"/>
      <c r="F814" s="38"/>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c r="BE814" s="22"/>
    </row>
    <row r="815" spans="1:57" ht="16.5" customHeight="1" x14ac:dyDescent="0.3">
      <c r="A815" s="37"/>
      <c r="B815" s="37"/>
      <c r="C815" s="37"/>
      <c r="D815" s="37"/>
      <c r="E815" s="22"/>
      <c r="F815" s="38"/>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c r="BE815" s="22"/>
    </row>
    <row r="816" spans="1:57" ht="16.5" customHeight="1" x14ac:dyDescent="0.3">
      <c r="A816" s="37"/>
      <c r="B816" s="37"/>
      <c r="C816" s="37"/>
      <c r="D816" s="37"/>
      <c r="E816" s="22"/>
      <c r="F816" s="38"/>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row>
    <row r="817" spans="1:57" ht="16.5" customHeight="1" x14ac:dyDescent="0.3">
      <c r="A817" s="37"/>
      <c r="B817" s="37"/>
      <c r="C817" s="37"/>
      <c r="D817" s="37"/>
      <c r="E817" s="22"/>
      <c r="F817" s="38"/>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c r="BE817" s="22"/>
    </row>
    <row r="818" spans="1:57" ht="16.5" customHeight="1" x14ac:dyDescent="0.3">
      <c r="A818" s="37"/>
      <c r="B818" s="37"/>
      <c r="C818" s="37"/>
      <c r="D818" s="37"/>
      <c r="E818" s="22"/>
      <c r="F818" s="38"/>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row>
    <row r="819" spans="1:57" ht="16.5" customHeight="1" x14ac:dyDescent="0.3">
      <c r="A819" s="37"/>
      <c r="B819" s="37"/>
      <c r="C819" s="37"/>
      <c r="D819" s="37"/>
      <c r="E819" s="22"/>
      <c r="F819" s="38"/>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row>
    <row r="820" spans="1:57" ht="16.5" customHeight="1" x14ac:dyDescent="0.3">
      <c r="A820" s="37"/>
      <c r="B820" s="37"/>
      <c r="C820" s="37"/>
      <c r="D820" s="37"/>
      <c r="E820" s="22"/>
      <c r="F820" s="38"/>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row>
    <row r="821" spans="1:57" ht="16.5" customHeight="1" x14ac:dyDescent="0.3">
      <c r="A821" s="37"/>
      <c r="B821" s="37"/>
      <c r="C821" s="37"/>
      <c r="D821" s="37"/>
      <c r="E821" s="22"/>
      <c r="F821" s="38"/>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row>
    <row r="822" spans="1:57" ht="16.5" customHeight="1" x14ac:dyDescent="0.3">
      <c r="A822" s="37"/>
      <c r="B822" s="37"/>
      <c r="C822" s="37"/>
      <c r="D822" s="37"/>
      <c r="E822" s="22"/>
      <c r="F822" s="38"/>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row>
    <row r="823" spans="1:57" ht="16.5" customHeight="1" x14ac:dyDescent="0.3">
      <c r="A823" s="37"/>
      <c r="B823" s="37"/>
      <c r="C823" s="37"/>
      <c r="D823" s="37"/>
      <c r="E823" s="22"/>
      <c r="F823" s="38"/>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row>
    <row r="824" spans="1:57" ht="16.5" customHeight="1" x14ac:dyDescent="0.3">
      <c r="A824" s="37"/>
      <c r="B824" s="37"/>
      <c r="C824" s="37"/>
      <c r="D824" s="37"/>
      <c r="E824" s="22"/>
      <c r="F824" s="38"/>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row>
    <row r="825" spans="1:57" ht="16.5" customHeight="1" x14ac:dyDescent="0.3">
      <c r="A825" s="37"/>
      <c r="B825" s="37"/>
      <c r="C825" s="37"/>
      <c r="D825" s="37"/>
      <c r="E825" s="22"/>
      <c r="F825" s="38"/>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row>
    <row r="826" spans="1:57" ht="16.5" customHeight="1" x14ac:dyDescent="0.3">
      <c r="A826" s="37"/>
      <c r="B826" s="37"/>
      <c r="C826" s="37"/>
      <c r="D826" s="37"/>
      <c r="E826" s="22"/>
      <c r="F826" s="38"/>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row>
    <row r="827" spans="1:57" ht="16.5" customHeight="1" x14ac:dyDescent="0.3">
      <c r="A827" s="37"/>
      <c r="B827" s="37"/>
      <c r="C827" s="37"/>
      <c r="D827" s="37"/>
      <c r="E827" s="22"/>
      <c r="F827" s="38"/>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row>
    <row r="828" spans="1:57" ht="16.5" customHeight="1" x14ac:dyDescent="0.3">
      <c r="A828" s="37"/>
      <c r="B828" s="37"/>
      <c r="C828" s="37"/>
      <c r="D828" s="37"/>
      <c r="E828" s="22"/>
      <c r="F828" s="38"/>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row>
    <row r="829" spans="1:57" ht="16.5" customHeight="1" x14ac:dyDescent="0.3">
      <c r="A829" s="37"/>
      <c r="B829" s="37"/>
      <c r="C829" s="37"/>
      <c r="D829" s="37"/>
      <c r="E829" s="22"/>
      <c r="F829" s="38"/>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row>
    <row r="830" spans="1:57" ht="16.5" customHeight="1" x14ac:dyDescent="0.3">
      <c r="A830" s="37"/>
      <c r="B830" s="37"/>
      <c r="C830" s="37"/>
      <c r="D830" s="37"/>
      <c r="E830" s="22"/>
      <c r="F830" s="38"/>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row>
    <row r="831" spans="1:57" ht="16.5" customHeight="1" x14ac:dyDescent="0.3">
      <c r="A831" s="37"/>
      <c r="B831" s="37"/>
      <c r="C831" s="37"/>
      <c r="D831" s="37"/>
      <c r="E831" s="22"/>
      <c r="F831" s="38"/>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row>
    <row r="832" spans="1:57" ht="16.5" customHeight="1" x14ac:dyDescent="0.3">
      <c r="A832" s="37"/>
      <c r="B832" s="37"/>
      <c r="C832" s="37"/>
      <c r="D832" s="37"/>
      <c r="E832" s="22"/>
      <c r="F832" s="38"/>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row>
    <row r="833" spans="1:57" ht="16.5" customHeight="1" x14ac:dyDescent="0.3">
      <c r="A833" s="37"/>
      <c r="B833" s="37"/>
      <c r="C833" s="37"/>
      <c r="D833" s="37"/>
      <c r="E833" s="22"/>
      <c r="F833" s="38"/>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row>
    <row r="834" spans="1:57" ht="16.5" customHeight="1" x14ac:dyDescent="0.3">
      <c r="A834" s="37"/>
      <c r="B834" s="37"/>
      <c r="C834" s="37"/>
      <c r="D834" s="37"/>
      <c r="E834" s="22"/>
      <c r="F834" s="38"/>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c r="BE834" s="22"/>
    </row>
    <row r="835" spans="1:57" ht="16.5" customHeight="1" x14ac:dyDescent="0.3">
      <c r="A835" s="37"/>
      <c r="B835" s="37"/>
      <c r="C835" s="37"/>
      <c r="D835" s="37"/>
      <c r="E835" s="22"/>
      <c r="F835" s="38"/>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c r="BE835" s="22"/>
    </row>
    <row r="836" spans="1:57" ht="16.5" customHeight="1" x14ac:dyDescent="0.3">
      <c r="A836" s="37"/>
      <c r="B836" s="37"/>
      <c r="C836" s="37"/>
      <c r="D836" s="37"/>
      <c r="E836" s="22"/>
      <c r="F836" s="38"/>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row>
    <row r="837" spans="1:57" ht="16.5" customHeight="1" x14ac:dyDescent="0.3">
      <c r="A837" s="37"/>
      <c r="B837" s="37"/>
      <c r="C837" s="37"/>
      <c r="D837" s="37"/>
      <c r="E837" s="22"/>
      <c r="F837" s="38"/>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c r="BE837" s="22"/>
    </row>
    <row r="838" spans="1:57" ht="16.5" customHeight="1" x14ac:dyDescent="0.3">
      <c r="A838" s="37"/>
      <c r="B838" s="37"/>
      <c r="C838" s="37"/>
      <c r="D838" s="37"/>
      <c r="E838" s="22"/>
      <c r="F838" s="38"/>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c r="BE838" s="22"/>
    </row>
    <row r="839" spans="1:57" ht="16.5" customHeight="1" x14ac:dyDescent="0.3">
      <c r="A839" s="37"/>
      <c r="B839" s="37"/>
      <c r="C839" s="37"/>
      <c r="D839" s="37"/>
      <c r="E839" s="22"/>
      <c r="F839" s="38"/>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c r="BE839" s="22"/>
    </row>
    <row r="840" spans="1:57" ht="16.5" customHeight="1" x14ac:dyDescent="0.3">
      <c r="A840" s="37"/>
      <c r="B840" s="37"/>
      <c r="C840" s="37"/>
      <c r="D840" s="37"/>
      <c r="E840" s="22"/>
      <c r="F840" s="38"/>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c r="BE840" s="22"/>
    </row>
    <row r="841" spans="1:57" ht="16.5" customHeight="1" x14ac:dyDescent="0.3">
      <c r="A841" s="37"/>
      <c r="B841" s="37"/>
      <c r="C841" s="37"/>
      <c r="D841" s="37"/>
      <c r="E841" s="22"/>
      <c r="F841" s="38"/>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c r="BE841" s="22"/>
    </row>
    <row r="842" spans="1:57" ht="16.5" customHeight="1" x14ac:dyDescent="0.3">
      <c r="A842" s="37"/>
      <c r="B842" s="37"/>
      <c r="C842" s="37"/>
      <c r="D842" s="37"/>
      <c r="E842" s="22"/>
      <c r="F842" s="38"/>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c r="BE842" s="22"/>
    </row>
    <row r="843" spans="1:57" ht="16.5" customHeight="1" x14ac:dyDescent="0.3">
      <c r="A843" s="37"/>
      <c r="B843" s="37"/>
      <c r="C843" s="37"/>
      <c r="D843" s="37"/>
      <c r="E843" s="22"/>
      <c r="F843" s="38"/>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c r="BE843" s="22"/>
    </row>
    <row r="844" spans="1:57" ht="16.5" customHeight="1" x14ac:dyDescent="0.3">
      <c r="A844" s="37"/>
      <c r="B844" s="37"/>
      <c r="C844" s="37"/>
      <c r="D844" s="37"/>
      <c r="E844" s="22"/>
      <c r="F844" s="38"/>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c r="BE844" s="22"/>
    </row>
    <row r="845" spans="1:57" ht="16.5" customHeight="1" x14ac:dyDescent="0.3">
      <c r="A845" s="37"/>
      <c r="B845" s="37"/>
      <c r="C845" s="37"/>
      <c r="D845" s="37"/>
      <c r="E845" s="22"/>
      <c r="F845" s="38"/>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row>
    <row r="846" spans="1:57" ht="16.5" customHeight="1" x14ac:dyDescent="0.3">
      <c r="A846" s="37"/>
      <c r="B846" s="37"/>
      <c r="C846" s="37"/>
      <c r="D846" s="37"/>
      <c r="E846" s="22"/>
      <c r="F846" s="38"/>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row>
    <row r="847" spans="1:57" ht="16.5" customHeight="1" x14ac:dyDescent="0.3">
      <c r="A847" s="37"/>
      <c r="B847" s="37"/>
      <c r="C847" s="37"/>
      <c r="D847" s="37"/>
      <c r="E847" s="22"/>
      <c r="F847" s="38"/>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c r="BE847" s="22"/>
    </row>
    <row r="848" spans="1:57" ht="16.5" customHeight="1" x14ac:dyDescent="0.3">
      <c r="A848" s="37"/>
      <c r="B848" s="37"/>
      <c r="C848" s="37"/>
      <c r="D848" s="37"/>
      <c r="E848" s="22"/>
      <c r="F848" s="38"/>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c r="BE848" s="22"/>
    </row>
    <row r="849" spans="1:57" ht="16.5" customHeight="1" x14ac:dyDescent="0.3">
      <c r="A849" s="37"/>
      <c r="B849" s="37"/>
      <c r="C849" s="37"/>
      <c r="D849" s="37"/>
      <c r="E849" s="22"/>
      <c r="F849" s="38"/>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c r="BE849" s="22"/>
    </row>
    <row r="850" spans="1:57" ht="16.5" customHeight="1" x14ac:dyDescent="0.3">
      <c r="A850" s="37"/>
      <c r="B850" s="37"/>
      <c r="C850" s="37"/>
      <c r="D850" s="37"/>
      <c r="E850" s="22"/>
      <c r="F850" s="38"/>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row>
    <row r="851" spans="1:57" ht="16.5" customHeight="1" x14ac:dyDescent="0.3">
      <c r="A851" s="37"/>
      <c r="B851" s="37"/>
      <c r="C851" s="37"/>
      <c r="D851" s="37"/>
      <c r="E851" s="22"/>
      <c r="F851" s="38"/>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c r="BE851" s="22"/>
    </row>
    <row r="852" spans="1:57" ht="16.5" customHeight="1" x14ac:dyDescent="0.3">
      <c r="A852" s="37"/>
      <c r="B852" s="37"/>
      <c r="C852" s="37"/>
      <c r="D852" s="37"/>
      <c r="E852" s="22"/>
      <c r="F852" s="38"/>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row>
    <row r="853" spans="1:57" ht="16.5" customHeight="1" x14ac:dyDescent="0.3">
      <c r="A853" s="37"/>
      <c r="B853" s="37"/>
      <c r="C853" s="37"/>
      <c r="D853" s="37"/>
      <c r="E853" s="22"/>
      <c r="F853" s="38"/>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c r="BE853" s="22"/>
    </row>
    <row r="854" spans="1:57" ht="16.5" customHeight="1" x14ac:dyDescent="0.3">
      <c r="A854" s="37"/>
      <c r="B854" s="37"/>
      <c r="C854" s="37"/>
      <c r="D854" s="37"/>
      <c r="E854" s="22"/>
      <c r="F854" s="38"/>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row>
    <row r="855" spans="1:57" ht="16.5" customHeight="1" x14ac:dyDescent="0.3">
      <c r="A855" s="37"/>
      <c r="B855" s="37"/>
      <c r="C855" s="37"/>
      <c r="D855" s="37"/>
      <c r="E855" s="22"/>
      <c r="F855" s="38"/>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row>
    <row r="856" spans="1:57" ht="16.5" customHeight="1" x14ac:dyDescent="0.3">
      <c r="A856" s="37"/>
      <c r="B856" s="37"/>
      <c r="C856" s="37"/>
      <c r="D856" s="37"/>
      <c r="E856" s="22"/>
      <c r="F856" s="38"/>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row>
    <row r="857" spans="1:57" ht="16.5" customHeight="1" x14ac:dyDescent="0.3">
      <c r="A857" s="37"/>
      <c r="B857" s="37"/>
      <c r="C857" s="37"/>
      <c r="D857" s="37"/>
      <c r="E857" s="22"/>
      <c r="F857" s="38"/>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c r="BE857" s="22"/>
    </row>
    <row r="858" spans="1:57" ht="16.5" customHeight="1" x14ac:dyDescent="0.3">
      <c r="A858" s="37"/>
      <c r="B858" s="37"/>
      <c r="C858" s="37"/>
      <c r="D858" s="37"/>
      <c r="E858" s="22"/>
      <c r="F858" s="38"/>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c r="BE858" s="22"/>
    </row>
    <row r="859" spans="1:57" ht="16.5" customHeight="1" x14ac:dyDescent="0.3">
      <c r="A859" s="37"/>
      <c r="B859" s="37"/>
      <c r="C859" s="37"/>
      <c r="D859" s="37"/>
      <c r="E859" s="22"/>
      <c r="F859" s="38"/>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c r="BE859" s="22"/>
    </row>
    <row r="860" spans="1:57" ht="16.5" customHeight="1" x14ac:dyDescent="0.3">
      <c r="A860" s="37"/>
      <c r="B860" s="37"/>
      <c r="C860" s="37"/>
      <c r="D860" s="37"/>
      <c r="E860" s="22"/>
      <c r="F860" s="38"/>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row>
    <row r="861" spans="1:57" ht="16.5" customHeight="1" x14ac:dyDescent="0.3">
      <c r="A861" s="37"/>
      <c r="B861" s="37"/>
      <c r="C861" s="37"/>
      <c r="D861" s="37"/>
      <c r="E861" s="22"/>
      <c r="F861" s="38"/>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c r="BE861" s="22"/>
    </row>
    <row r="862" spans="1:57" ht="16.5" customHeight="1" x14ac:dyDescent="0.3">
      <c r="A862" s="37"/>
      <c r="B862" s="37"/>
      <c r="C862" s="37"/>
      <c r="D862" s="37"/>
      <c r="E862" s="22"/>
      <c r="F862" s="38"/>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c r="BE862" s="22"/>
    </row>
    <row r="863" spans="1:57" ht="16.5" customHeight="1" x14ac:dyDescent="0.3">
      <c r="A863" s="37"/>
      <c r="B863" s="37"/>
      <c r="C863" s="37"/>
      <c r="D863" s="37"/>
      <c r="E863" s="22"/>
      <c r="F863" s="38"/>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row>
    <row r="864" spans="1:57" ht="16.5" customHeight="1" x14ac:dyDescent="0.3">
      <c r="A864" s="37"/>
      <c r="B864" s="37"/>
      <c r="C864" s="37"/>
      <c r="D864" s="37"/>
      <c r="E864" s="22"/>
      <c r="F864" s="38"/>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row>
    <row r="865" spans="1:57" ht="16.5" customHeight="1" x14ac:dyDescent="0.3">
      <c r="A865" s="37"/>
      <c r="B865" s="37"/>
      <c r="C865" s="37"/>
      <c r="D865" s="37"/>
      <c r="E865" s="22"/>
      <c r="F865" s="38"/>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row>
    <row r="866" spans="1:57" ht="16.5" customHeight="1" x14ac:dyDescent="0.3">
      <c r="A866" s="37"/>
      <c r="B866" s="37"/>
      <c r="C866" s="37"/>
      <c r="D866" s="37"/>
      <c r="E866" s="22"/>
      <c r="F866" s="38"/>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row>
    <row r="867" spans="1:57" ht="16.5" customHeight="1" x14ac:dyDescent="0.3">
      <c r="A867" s="37"/>
      <c r="B867" s="37"/>
      <c r="C867" s="37"/>
      <c r="D867" s="37"/>
      <c r="E867" s="22"/>
      <c r="F867" s="38"/>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row>
    <row r="868" spans="1:57" ht="16.5" customHeight="1" x14ac:dyDescent="0.3">
      <c r="A868" s="37"/>
      <c r="B868" s="37"/>
      <c r="C868" s="37"/>
      <c r="D868" s="37"/>
      <c r="E868" s="22"/>
      <c r="F868" s="38"/>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row>
    <row r="869" spans="1:57" ht="16.5" customHeight="1" x14ac:dyDescent="0.3">
      <c r="A869" s="37"/>
      <c r="B869" s="37"/>
      <c r="C869" s="37"/>
      <c r="D869" s="37"/>
      <c r="E869" s="22"/>
      <c r="F869" s="38"/>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row>
    <row r="870" spans="1:57" ht="16.5" customHeight="1" x14ac:dyDescent="0.3">
      <c r="A870" s="37"/>
      <c r="B870" s="37"/>
      <c r="C870" s="37"/>
      <c r="D870" s="37"/>
      <c r="E870" s="22"/>
      <c r="F870" s="38"/>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row>
    <row r="871" spans="1:57" ht="16.5" customHeight="1" x14ac:dyDescent="0.3">
      <c r="A871" s="37"/>
      <c r="B871" s="37"/>
      <c r="C871" s="37"/>
      <c r="D871" s="37"/>
      <c r="E871" s="22"/>
      <c r="F871" s="38"/>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row>
    <row r="872" spans="1:57" ht="16.5" customHeight="1" x14ac:dyDescent="0.3">
      <c r="A872" s="37"/>
      <c r="B872" s="37"/>
      <c r="C872" s="37"/>
      <c r="D872" s="37"/>
      <c r="E872" s="22"/>
      <c r="F872" s="38"/>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row>
    <row r="873" spans="1:57" ht="16.5" customHeight="1" x14ac:dyDescent="0.3">
      <c r="A873" s="37"/>
      <c r="B873" s="37"/>
      <c r="C873" s="37"/>
      <c r="D873" s="37"/>
      <c r="E873" s="22"/>
      <c r="F873" s="38"/>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row>
    <row r="874" spans="1:57" ht="16.5" customHeight="1" x14ac:dyDescent="0.3">
      <c r="A874" s="37"/>
      <c r="B874" s="37"/>
      <c r="C874" s="37"/>
      <c r="D874" s="37"/>
      <c r="E874" s="22"/>
      <c r="F874" s="38"/>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row>
    <row r="875" spans="1:57" ht="16.5" customHeight="1" x14ac:dyDescent="0.3">
      <c r="A875" s="37"/>
      <c r="B875" s="37"/>
      <c r="C875" s="37"/>
      <c r="D875" s="37"/>
      <c r="E875" s="22"/>
      <c r="F875" s="38"/>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row>
    <row r="876" spans="1:57" ht="16.5" customHeight="1" x14ac:dyDescent="0.3">
      <c r="A876" s="37"/>
      <c r="B876" s="37"/>
      <c r="C876" s="37"/>
      <c r="D876" s="37"/>
      <c r="E876" s="22"/>
      <c r="F876" s="38"/>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row>
    <row r="877" spans="1:57" ht="16.5" customHeight="1" x14ac:dyDescent="0.3">
      <c r="A877" s="37"/>
      <c r="B877" s="37"/>
      <c r="C877" s="37"/>
      <c r="D877" s="37"/>
      <c r="E877" s="22"/>
      <c r="F877" s="38"/>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c r="BE877" s="22"/>
    </row>
    <row r="878" spans="1:57" ht="16.5" customHeight="1" x14ac:dyDescent="0.3">
      <c r="A878" s="37"/>
      <c r="B878" s="37"/>
      <c r="C878" s="37"/>
      <c r="D878" s="37"/>
      <c r="E878" s="22"/>
      <c r="F878" s="38"/>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c r="BE878" s="22"/>
    </row>
    <row r="879" spans="1:57" ht="16.5" customHeight="1" x14ac:dyDescent="0.3">
      <c r="A879" s="37"/>
      <c r="B879" s="37"/>
      <c r="C879" s="37"/>
      <c r="D879" s="37"/>
      <c r="E879" s="22"/>
      <c r="F879" s="38"/>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c r="BE879" s="22"/>
    </row>
    <row r="880" spans="1:57" ht="16.5" customHeight="1" x14ac:dyDescent="0.3">
      <c r="A880" s="37"/>
      <c r="B880" s="37"/>
      <c r="C880" s="37"/>
      <c r="D880" s="37"/>
      <c r="E880" s="22"/>
      <c r="F880" s="38"/>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c r="BE880" s="22"/>
    </row>
    <row r="881" spans="1:57" ht="16.5" customHeight="1" x14ac:dyDescent="0.3">
      <c r="A881" s="37"/>
      <c r="B881" s="37"/>
      <c r="C881" s="37"/>
      <c r="D881" s="37"/>
      <c r="E881" s="22"/>
      <c r="F881" s="38"/>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c r="BE881" s="22"/>
    </row>
    <row r="882" spans="1:57" ht="16.5" customHeight="1" x14ac:dyDescent="0.3">
      <c r="A882" s="37"/>
      <c r="B882" s="37"/>
      <c r="C882" s="37"/>
      <c r="D882" s="37"/>
      <c r="E882" s="22"/>
      <c r="F882" s="38"/>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c r="BE882" s="22"/>
    </row>
    <row r="883" spans="1:57" ht="16.5" customHeight="1" x14ac:dyDescent="0.3">
      <c r="A883" s="37"/>
      <c r="B883" s="37"/>
      <c r="C883" s="37"/>
      <c r="D883" s="37"/>
      <c r="E883" s="22"/>
      <c r="F883" s="38"/>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c r="BE883" s="22"/>
    </row>
    <row r="884" spans="1:57" ht="16.5" customHeight="1" x14ac:dyDescent="0.3">
      <c r="A884" s="37"/>
      <c r="B884" s="37"/>
      <c r="C884" s="37"/>
      <c r="D884" s="37"/>
      <c r="E884" s="22"/>
      <c r="F884" s="38"/>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c r="BE884" s="22"/>
    </row>
    <row r="885" spans="1:57" ht="16.5" customHeight="1" x14ac:dyDescent="0.3">
      <c r="A885" s="37"/>
      <c r="B885" s="37"/>
      <c r="C885" s="37"/>
      <c r="D885" s="37"/>
      <c r="E885" s="22"/>
      <c r="F885" s="38"/>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c r="BE885" s="22"/>
    </row>
    <row r="886" spans="1:57" ht="16.5" customHeight="1" x14ac:dyDescent="0.3">
      <c r="A886" s="37"/>
      <c r="B886" s="37"/>
      <c r="C886" s="37"/>
      <c r="D886" s="37"/>
      <c r="E886" s="22"/>
      <c r="F886" s="38"/>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row>
    <row r="887" spans="1:57" ht="16.5" customHeight="1" x14ac:dyDescent="0.3">
      <c r="A887" s="37"/>
      <c r="B887" s="37"/>
      <c r="C887" s="37"/>
      <c r="D887" s="37"/>
      <c r="E887" s="22"/>
      <c r="F887" s="38"/>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c r="BE887" s="22"/>
    </row>
    <row r="888" spans="1:57" ht="16.5" customHeight="1" x14ac:dyDescent="0.3">
      <c r="A888" s="37"/>
      <c r="B888" s="37"/>
      <c r="C888" s="37"/>
      <c r="D888" s="37"/>
      <c r="E888" s="22"/>
      <c r="F888" s="38"/>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c r="BE888" s="22"/>
    </row>
    <row r="889" spans="1:57" ht="16.5" customHeight="1" x14ac:dyDescent="0.3">
      <c r="A889" s="37"/>
      <c r="B889" s="37"/>
      <c r="C889" s="37"/>
      <c r="D889" s="37"/>
      <c r="E889" s="22"/>
      <c r="F889" s="38"/>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c r="BE889" s="22"/>
    </row>
    <row r="890" spans="1:57" ht="16.5" customHeight="1" x14ac:dyDescent="0.3">
      <c r="A890" s="37"/>
      <c r="B890" s="37"/>
      <c r="C890" s="37"/>
      <c r="D890" s="37"/>
      <c r="E890" s="22"/>
      <c r="F890" s="38"/>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c r="BE890" s="22"/>
    </row>
    <row r="891" spans="1:57" ht="16.5" customHeight="1" x14ac:dyDescent="0.3">
      <c r="A891" s="37"/>
      <c r="B891" s="37"/>
      <c r="C891" s="37"/>
      <c r="D891" s="37"/>
      <c r="E891" s="22"/>
      <c r="F891" s="38"/>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c r="BE891" s="22"/>
    </row>
    <row r="892" spans="1:57" ht="16.5" customHeight="1" x14ac:dyDescent="0.3">
      <c r="A892" s="37"/>
      <c r="B892" s="37"/>
      <c r="C892" s="37"/>
      <c r="D892" s="37"/>
      <c r="E892" s="22"/>
      <c r="F892" s="38"/>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c r="BE892" s="22"/>
    </row>
    <row r="893" spans="1:57" ht="16.5" customHeight="1" x14ac:dyDescent="0.3">
      <c r="A893" s="37"/>
      <c r="B893" s="37"/>
      <c r="C893" s="37"/>
      <c r="D893" s="37"/>
      <c r="E893" s="22"/>
      <c r="F893" s="38"/>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c r="BE893" s="22"/>
    </row>
    <row r="894" spans="1:57" ht="16.5" customHeight="1" x14ac:dyDescent="0.3">
      <c r="A894" s="37"/>
      <c r="B894" s="37"/>
      <c r="C894" s="37"/>
      <c r="D894" s="37"/>
      <c r="E894" s="22"/>
      <c r="F894" s="38"/>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c r="BE894" s="22"/>
    </row>
    <row r="895" spans="1:57" ht="16.5" customHeight="1" x14ac:dyDescent="0.3">
      <c r="A895" s="37"/>
      <c r="B895" s="37"/>
      <c r="C895" s="37"/>
      <c r="D895" s="37"/>
      <c r="E895" s="22"/>
      <c r="F895" s="38"/>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c r="BD895" s="22"/>
      <c r="BE895" s="22"/>
    </row>
    <row r="896" spans="1:57" ht="16.5" customHeight="1" x14ac:dyDescent="0.3">
      <c r="A896" s="37"/>
      <c r="B896" s="37"/>
      <c r="C896" s="37"/>
      <c r="D896" s="37"/>
      <c r="E896" s="22"/>
      <c r="F896" s="38"/>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row>
    <row r="897" spans="1:57" ht="16.5" customHeight="1" x14ac:dyDescent="0.3">
      <c r="A897" s="37"/>
      <c r="B897" s="37"/>
      <c r="C897" s="37"/>
      <c r="D897" s="37"/>
      <c r="E897" s="22"/>
      <c r="F897" s="38"/>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c r="BA897" s="22"/>
      <c r="BB897" s="22"/>
      <c r="BC897" s="22"/>
      <c r="BD897" s="22"/>
      <c r="BE897" s="22"/>
    </row>
    <row r="898" spans="1:57" ht="16.5" customHeight="1" x14ac:dyDescent="0.3">
      <c r="A898" s="37"/>
      <c r="B898" s="37"/>
      <c r="C898" s="37"/>
      <c r="D898" s="37"/>
      <c r="E898" s="22"/>
      <c r="F898" s="38"/>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c r="BD898" s="22"/>
      <c r="BE898" s="22"/>
    </row>
    <row r="899" spans="1:57" ht="16.5" customHeight="1" x14ac:dyDescent="0.3">
      <c r="A899" s="37"/>
      <c r="B899" s="37"/>
      <c r="C899" s="37"/>
      <c r="D899" s="37"/>
      <c r="E899" s="22"/>
      <c r="F899" s="38"/>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c r="BA899" s="22"/>
      <c r="BB899" s="22"/>
      <c r="BC899" s="22"/>
      <c r="BD899" s="22"/>
      <c r="BE899" s="22"/>
    </row>
    <row r="900" spans="1:57" ht="16.5" customHeight="1" x14ac:dyDescent="0.3">
      <c r="A900" s="37"/>
      <c r="B900" s="37"/>
      <c r="C900" s="37"/>
      <c r="D900" s="37"/>
      <c r="E900" s="22"/>
      <c r="F900" s="38"/>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c r="BE900" s="22"/>
    </row>
    <row r="901" spans="1:57" ht="16.5" customHeight="1" x14ac:dyDescent="0.3">
      <c r="A901" s="37"/>
      <c r="B901" s="37"/>
      <c r="C901" s="37"/>
      <c r="D901" s="37"/>
      <c r="E901" s="22"/>
      <c r="F901" s="38"/>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c r="BE901" s="22"/>
    </row>
    <row r="902" spans="1:57" ht="16.5" customHeight="1" x14ac:dyDescent="0.3">
      <c r="A902" s="37"/>
      <c r="B902" s="37"/>
      <c r="C902" s="37"/>
      <c r="D902" s="37"/>
      <c r="E902" s="22"/>
      <c r="F902" s="38"/>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c r="BE902" s="22"/>
    </row>
    <row r="903" spans="1:57" ht="16.5" customHeight="1" x14ac:dyDescent="0.3">
      <c r="A903" s="37"/>
      <c r="B903" s="37"/>
      <c r="C903" s="37"/>
      <c r="D903" s="37"/>
      <c r="E903" s="22"/>
      <c r="F903" s="38"/>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c r="BE903" s="22"/>
    </row>
    <row r="904" spans="1:57" ht="16.5" customHeight="1" x14ac:dyDescent="0.3">
      <c r="A904" s="37"/>
      <c r="B904" s="37"/>
      <c r="C904" s="37"/>
      <c r="D904" s="37"/>
      <c r="E904" s="22"/>
      <c r="F904" s="38"/>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c r="BE904" s="22"/>
    </row>
    <row r="905" spans="1:57" ht="16.5" customHeight="1" x14ac:dyDescent="0.3">
      <c r="A905" s="37"/>
      <c r="B905" s="37"/>
      <c r="C905" s="37"/>
      <c r="D905" s="37"/>
      <c r="E905" s="22"/>
      <c r="F905" s="38"/>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c r="BA905" s="22"/>
      <c r="BB905" s="22"/>
      <c r="BC905" s="22"/>
      <c r="BD905" s="22"/>
      <c r="BE905" s="22"/>
    </row>
    <row r="906" spans="1:57" ht="16.5" customHeight="1" x14ac:dyDescent="0.3">
      <c r="A906" s="37"/>
      <c r="B906" s="37"/>
      <c r="C906" s="37"/>
      <c r="D906" s="37"/>
      <c r="E906" s="22"/>
      <c r="F906" s="38"/>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row>
    <row r="907" spans="1:57" ht="16.5" customHeight="1" x14ac:dyDescent="0.3">
      <c r="A907" s="37"/>
      <c r="B907" s="37"/>
      <c r="C907" s="37"/>
      <c r="D907" s="37"/>
      <c r="E907" s="22"/>
      <c r="F907" s="38"/>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c r="BA907" s="22"/>
      <c r="BB907" s="22"/>
      <c r="BC907" s="22"/>
      <c r="BD907" s="22"/>
      <c r="BE907" s="22"/>
    </row>
    <row r="908" spans="1:57" ht="16.5" customHeight="1" x14ac:dyDescent="0.3">
      <c r="A908" s="37"/>
      <c r="B908" s="37"/>
      <c r="C908" s="37"/>
      <c r="D908" s="37"/>
      <c r="E908" s="22"/>
      <c r="F908" s="38"/>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c r="BA908" s="22"/>
      <c r="BB908" s="22"/>
      <c r="BC908" s="22"/>
      <c r="BD908" s="22"/>
      <c r="BE908" s="22"/>
    </row>
    <row r="909" spans="1:57" ht="16.5" customHeight="1" x14ac:dyDescent="0.3">
      <c r="A909" s="37"/>
      <c r="B909" s="37"/>
      <c r="C909" s="37"/>
      <c r="D909" s="37"/>
      <c r="E909" s="22"/>
      <c r="F909" s="38"/>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c r="BA909" s="22"/>
      <c r="BB909" s="22"/>
      <c r="BC909" s="22"/>
      <c r="BD909" s="22"/>
      <c r="BE909" s="22"/>
    </row>
    <row r="910" spans="1:57" ht="16.5" customHeight="1" x14ac:dyDescent="0.3">
      <c r="A910" s="37"/>
      <c r="B910" s="37"/>
      <c r="C910" s="37"/>
      <c r="D910" s="37"/>
      <c r="E910" s="22"/>
      <c r="F910" s="38"/>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c r="BA910" s="22"/>
      <c r="BB910" s="22"/>
      <c r="BC910" s="22"/>
      <c r="BD910" s="22"/>
      <c r="BE910" s="22"/>
    </row>
    <row r="911" spans="1:57" ht="16.5" customHeight="1" x14ac:dyDescent="0.3">
      <c r="A911" s="37"/>
      <c r="B911" s="37"/>
      <c r="C911" s="37"/>
      <c r="D911" s="37"/>
      <c r="E911" s="22"/>
      <c r="F911" s="38"/>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c r="BA911" s="22"/>
      <c r="BB911" s="22"/>
      <c r="BC911" s="22"/>
      <c r="BD911" s="22"/>
      <c r="BE911" s="22"/>
    </row>
    <row r="912" spans="1:57" ht="16.5" customHeight="1" x14ac:dyDescent="0.3">
      <c r="A912" s="37"/>
      <c r="B912" s="37"/>
      <c r="C912" s="37"/>
      <c r="D912" s="37"/>
      <c r="E912" s="22"/>
      <c r="F912" s="38"/>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c r="BA912" s="22"/>
      <c r="BB912" s="22"/>
      <c r="BC912" s="22"/>
      <c r="BD912" s="22"/>
      <c r="BE912" s="22"/>
    </row>
    <row r="913" spans="1:57" ht="16.5" customHeight="1" x14ac:dyDescent="0.3">
      <c r="A913" s="37"/>
      <c r="B913" s="37"/>
      <c r="C913" s="37"/>
      <c r="D913" s="37"/>
      <c r="E913" s="22"/>
      <c r="F913" s="38"/>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c r="BA913" s="22"/>
      <c r="BB913" s="22"/>
      <c r="BC913" s="22"/>
      <c r="BD913" s="22"/>
      <c r="BE913" s="22"/>
    </row>
    <row r="914" spans="1:57" ht="16.5" customHeight="1" x14ac:dyDescent="0.3">
      <c r="A914" s="37"/>
      <c r="B914" s="37"/>
      <c r="C914" s="37"/>
      <c r="D914" s="37"/>
      <c r="E914" s="22"/>
      <c r="F914" s="38"/>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c r="BA914" s="22"/>
      <c r="BB914" s="22"/>
      <c r="BC914" s="22"/>
      <c r="BD914" s="22"/>
      <c r="BE914" s="22"/>
    </row>
    <row r="915" spans="1:57" ht="16.5" customHeight="1" x14ac:dyDescent="0.3">
      <c r="A915" s="37"/>
      <c r="B915" s="37"/>
      <c r="C915" s="37"/>
      <c r="D915" s="37"/>
      <c r="E915" s="22"/>
      <c r="F915" s="38"/>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c r="BA915" s="22"/>
      <c r="BB915" s="22"/>
      <c r="BC915" s="22"/>
      <c r="BD915" s="22"/>
      <c r="BE915" s="22"/>
    </row>
    <row r="916" spans="1:57" ht="16.5" customHeight="1" x14ac:dyDescent="0.3">
      <c r="A916" s="37"/>
      <c r="B916" s="37"/>
      <c r="C916" s="37"/>
      <c r="D916" s="37"/>
      <c r="E916" s="22"/>
      <c r="F916" s="38"/>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row>
    <row r="917" spans="1:57" ht="16.5" customHeight="1" x14ac:dyDescent="0.3">
      <c r="A917" s="37"/>
      <c r="B917" s="37"/>
      <c r="C917" s="37"/>
      <c r="D917" s="37"/>
      <c r="E917" s="22"/>
      <c r="F917" s="38"/>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c r="BD917" s="22"/>
      <c r="BE917" s="22"/>
    </row>
    <row r="918" spans="1:57" ht="16.5" customHeight="1" x14ac:dyDescent="0.3">
      <c r="A918" s="37"/>
      <c r="B918" s="37"/>
      <c r="C918" s="37"/>
      <c r="D918" s="37"/>
      <c r="E918" s="22"/>
      <c r="F918" s="38"/>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c r="BA918" s="22"/>
      <c r="BB918" s="22"/>
      <c r="BC918" s="22"/>
      <c r="BD918" s="22"/>
      <c r="BE918" s="22"/>
    </row>
    <row r="919" spans="1:57" ht="16.5" customHeight="1" x14ac:dyDescent="0.3">
      <c r="A919" s="37"/>
      <c r="B919" s="37"/>
      <c r="C919" s="37"/>
      <c r="D919" s="37"/>
      <c r="E919" s="22"/>
      <c r="F919" s="38"/>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c r="BA919" s="22"/>
      <c r="BB919" s="22"/>
      <c r="BC919" s="22"/>
      <c r="BD919" s="22"/>
      <c r="BE919" s="22"/>
    </row>
    <row r="920" spans="1:57" ht="16.5" customHeight="1" x14ac:dyDescent="0.3">
      <c r="A920" s="37"/>
      <c r="B920" s="37"/>
      <c r="C920" s="37"/>
      <c r="D920" s="37"/>
      <c r="E920" s="22"/>
      <c r="F920" s="38"/>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c r="BE920" s="22"/>
    </row>
    <row r="921" spans="1:57" ht="16.5" customHeight="1" x14ac:dyDescent="0.3">
      <c r="A921" s="37"/>
      <c r="B921" s="37"/>
      <c r="C921" s="37"/>
      <c r="D921" s="37"/>
      <c r="E921" s="22"/>
      <c r="F921" s="38"/>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c r="BD921" s="22"/>
      <c r="BE921" s="22"/>
    </row>
    <row r="922" spans="1:57" ht="16.5" customHeight="1" x14ac:dyDescent="0.3">
      <c r="A922" s="37"/>
      <c r="B922" s="37"/>
      <c r="C922" s="37"/>
      <c r="D922" s="37"/>
      <c r="E922" s="22"/>
      <c r="F922" s="38"/>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c r="BA922" s="22"/>
      <c r="BB922" s="22"/>
      <c r="BC922" s="22"/>
      <c r="BD922" s="22"/>
      <c r="BE922" s="22"/>
    </row>
    <row r="923" spans="1:57" ht="16.5" customHeight="1" x14ac:dyDescent="0.3">
      <c r="A923" s="37"/>
      <c r="B923" s="37"/>
      <c r="C923" s="37"/>
      <c r="D923" s="37"/>
      <c r="E923" s="22"/>
      <c r="F923" s="38"/>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c r="BA923" s="22"/>
      <c r="BB923" s="22"/>
      <c r="BC923" s="22"/>
      <c r="BD923" s="22"/>
      <c r="BE923" s="22"/>
    </row>
    <row r="924" spans="1:57" ht="16.5" customHeight="1" x14ac:dyDescent="0.3">
      <c r="A924" s="37"/>
      <c r="B924" s="37"/>
      <c r="C924" s="37"/>
      <c r="D924" s="37"/>
      <c r="E924" s="22"/>
      <c r="F924" s="38"/>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c r="BD924" s="22"/>
      <c r="BE924" s="22"/>
    </row>
    <row r="925" spans="1:57" ht="16.5" customHeight="1" x14ac:dyDescent="0.3">
      <c r="A925" s="37"/>
      <c r="B925" s="37"/>
      <c r="C925" s="37"/>
      <c r="D925" s="37"/>
      <c r="E925" s="22"/>
      <c r="F925" s="38"/>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c r="BA925" s="22"/>
      <c r="BB925" s="22"/>
      <c r="BC925" s="22"/>
      <c r="BD925" s="22"/>
      <c r="BE925" s="22"/>
    </row>
    <row r="926" spans="1:57" ht="16.5" customHeight="1" x14ac:dyDescent="0.3">
      <c r="A926" s="37"/>
      <c r="B926" s="37"/>
      <c r="C926" s="37"/>
      <c r="D926" s="37"/>
      <c r="E926" s="22"/>
      <c r="F926" s="38"/>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row>
    <row r="927" spans="1:57" ht="16.5" customHeight="1" x14ac:dyDescent="0.3">
      <c r="A927" s="37"/>
      <c r="B927" s="37"/>
      <c r="C927" s="37"/>
      <c r="D927" s="37"/>
      <c r="E927" s="22"/>
      <c r="F927" s="38"/>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c r="BD927" s="22"/>
      <c r="BE927" s="22"/>
    </row>
    <row r="928" spans="1:57" ht="16.5" customHeight="1" x14ac:dyDescent="0.3">
      <c r="A928" s="37"/>
      <c r="B928" s="37"/>
      <c r="C928" s="37"/>
      <c r="D928" s="37"/>
      <c r="E928" s="22"/>
      <c r="F928" s="38"/>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c r="BA928" s="22"/>
      <c r="BB928" s="22"/>
      <c r="BC928" s="22"/>
      <c r="BD928" s="22"/>
      <c r="BE928" s="22"/>
    </row>
    <row r="929" spans="1:57" ht="16.5" customHeight="1" x14ac:dyDescent="0.3">
      <c r="A929" s="37"/>
      <c r="B929" s="37"/>
      <c r="C929" s="37"/>
      <c r="D929" s="37"/>
      <c r="E929" s="22"/>
      <c r="F929" s="38"/>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c r="BA929" s="22"/>
      <c r="BB929" s="22"/>
      <c r="BC929" s="22"/>
      <c r="BD929" s="22"/>
      <c r="BE929" s="22"/>
    </row>
    <row r="930" spans="1:57" ht="16.5" customHeight="1" x14ac:dyDescent="0.3">
      <c r="A930" s="37"/>
      <c r="B930" s="37"/>
      <c r="C930" s="37"/>
      <c r="D930" s="37"/>
      <c r="E930" s="22"/>
      <c r="F930" s="38"/>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c r="BD930" s="22"/>
      <c r="BE930" s="22"/>
    </row>
    <row r="931" spans="1:57" ht="16.5" customHeight="1" x14ac:dyDescent="0.3">
      <c r="A931" s="37"/>
      <c r="B931" s="37"/>
      <c r="C931" s="37"/>
      <c r="D931" s="37"/>
      <c r="E931" s="22"/>
      <c r="F931" s="38"/>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c r="BA931" s="22"/>
      <c r="BB931" s="22"/>
      <c r="BC931" s="22"/>
      <c r="BD931" s="22"/>
      <c r="BE931" s="22"/>
    </row>
    <row r="932" spans="1:57" ht="16.5" customHeight="1" x14ac:dyDescent="0.3">
      <c r="A932" s="37"/>
      <c r="B932" s="37"/>
      <c r="C932" s="37"/>
      <c r="D932" s="37"/>
      <c r="E932" s="22"/>
      <c r="F932" s="38"/>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c r="BA932" s="22"/>
      <c r="BB932" s="22"/>
      <c r="BC932" s="22"/>
      <c r="BD932" s="22"/>
      <c r="BE932" s="22"/>
    </row>
    <row r="933" spans="1:57" ht="16.5" customHeight="1" x14ac:dyDescent="0.3">
      <c r="A933" s="37"/>
      <c r="B933" s="37"/>
      <c r="C933" s="37"/>
      <c r="D933" s="37"/>
      <c r="E933" s="22"/>
      <c r="F933" s="38"/>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c r="BE933" s="22"/>
    </row>
    <row r="934" spans="1:57" ht="16.5" customHeight="1" x14ac:dyDescent="0.3">
      <c r="A934" s="37"/>
      <c r="B934" s="37"/>
      <c r="C934" s="37"/>
      <c r="D934" s="37"/>
      <c r="E934" s="22"/>
      <c r="F934" s="38"/>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c r="BA934" s="22"/>
      <c r="BB934" s="22"/>
      <c r="BC934" s="22"/>
      <c r="BD934" s="22"/>
      <c r="BE934" s="22"/>
    </row>
    <row r="935" spans="1:57" ht="16.5" customHeight="1" x14ac:dyDescent="0.3">
      <c r="A935" s="37"/>
      <c r="B935" s="37"/>
      <c r="C935" s="37"/>
      <c r="D935" s="37"/>
      <c r="E935" s="22"/>
      <c r="F935" s="38"/>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c r="BA935" s="22"/>
      <c r="BB935" s="22"/>
      <c r="BC935" s="22"/>
      <c r="BD935" s="22"/>
      <c r="BE935" s="22"/>
    </row>
    <row r="936" spans="1:57" ht="16.5" customHeight="1" x14ac:dyDescent="0.3">
      <c r="A936" s="37"/>
      <c r="B936" s="37"/>
      <c r="C936" s="37"/>
      <c r="D936" s="37"/>
      <c r="E936" s="22"/>
      <c r="F936" s="38"/>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row>
    <row r="937" spans="1:57" ht="16.5" customHeight="1" x14ac:dyDescent="0.3">
      <c r="A937" s="37"/>
      <c r="B937" s="37"/>
      <c r="C937" s="37"/>
      <c r="D937" s="37"/>
      <c r="E937" s="22"/>
      <c r="F937" s="38"/>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c r="BA937" s="22"/>
      <c r="BB937" s="22"/>
      <c r="BC937" s="22"/>
      <c r="BD937" s="22"/>
      <c r="BE937" s="22"/>
    </row>
    <row r="938" spans="1:57" ht="16.5" customHeight="1" x14ac:dyDescent="0.3">
      <c r="A938" s="37"/>
      <c r="B938" s="37"/>
      <c r="C938" s="37"/>
      <c r="D938" s="37"/>
      <c r="E938" s="22"/>
      <c r="F938" s="38"/>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c r="BA938" s="22"/>
      <c r="BB938" s="22"/>
      <c r="BC938" s="22"/>
      <c r="BD938" s="22"/>
      <c r="BE938" s="22"/>
    </row>
    <row r="939" spans="1:57" ht="16.5" customHeight="1" x14ac:dyDescent="0.3">
      <c r="A939" s="37"/>
      <c r="B939" s="37"/>
      <c r="C939" s="37"/>
      <c r="D939" s="37"/>
      <c r="E939" s="22"/>
      <c r="F939" s="38"/>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c r="BA939" s="22"/>
      <c r="BB939" s="22"/>
      <c r="BC939" s="22"/>
      <c r="BD939" s="22"/>
      <c r="BE939" s="22"/>
    </row>
    <row r="940" spans="1:57" ht="16.5" customHeight="1" x14ac:dyDescent="0.3">
      <c r="A940" s="37"/>
      <c r="B940" s="37"/>
      <c r="C940" s="37"/>
      <c r="D940" s="37"/>
      <c r="E940" s="22"/>
      <c r="F940" s="38"/>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c r="BA940" s="22"/>
      <c r="BB940" s="22"/>
      <c r="BC940" s="22"/>
      <c r="BD940" s="22"/>
      <c r="BE940" s="22"/>
    </row>
    <row r="941" spans="1:57" ht="16.5" customHeight="1" x14ac:dyDescent="0.3">
      <c r="A941" s="37"/>
      <c r="B941" s="37"/>
      <c r="C941" s="37"/>
      <c r="D941" s="37"/>
      <c r="E941" s="22"/>
      <c r="F941" s="38"/>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c r="BA941" s="22"/>
      <c r="BB941" s="22"/>
      <c r="BC941" s="22"/>
      <c r="BD941" s="22"/>
      <c r="BE941" s="22"/>
    </row>
    <row r="942" spans="1:57" ht="16.5" customHeight="1" x14ac:dyDescent="0.3">
      <c r="A942" s="37"/>
      <c r="B942" s="37"/>
      <c r="C942" s="37"/>
      <c r="D942" s="37"/>
      <c r="E942" s="22"/>
      <c r="F942" s="38"/>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c r="BA942" s="22"/>
      <c r="BB942" s="22"/>
      <c r="BC942" s="22"/>
      <c r="BD942" s="22"/>
      <c r="BE942" s="22"/>
    </row>
    <row r="943" spans="1:57" ht="16.5" customHeight="1" x14ac:dyDescent="0.3">
      <c r="A943" s="37"/>
      <c r="B943" s="37"/>
      <c r="C943" s="37"/>
      <c r="D943" s="37"/>
      <c r="E943" s="22"/>
      <c r="F943" s="38"/>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c r="BA943" s="22"/>
      <c r="BB943" s="22"/>
      <c r="BC943" s="22"/>
      <c r="BD943" s="22"/>
      <c r="BE943" s="22"/>
    </row>
    <row r="944" spans="1:57" ht="16.5" customHeight="1" x14ac:dyDescent="0.3">
      <c r="A944" s="37"/>
      <c r="B944" s="37"/>
      <c r="C944" s="37"/>
      <c r="D944" s="37"/>
      <c r="E944" s="22"/>
      <c r="F944" s="38"/>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c r="BA944" s="22"/>
      <c r="BB944" s="22"/>
      <c r="BC944" s="22"/>
      <c r="BD944" s="22"/>
      <c r="BE944" s="22"/>
    </row>
    <row r="945" spans="1:57" ht="16.5" customHeight="1" x14ac:dyDescent="0.3">
      <c r="A945" s="37"/>
      <c r="B945" s="37"/>
      <c r="C945" s="37"/>
      <c r="D945" s="37"/>
      <c r="E945" s="22"/>
      <c r="F945" s="38"/>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c r="BA945" s="22"/>
      <c r="BB945" s="22"/>
      <c r="BC945" s="22"/>
      <c r="BD945" s="22"/>
      <c r="BE945" s="22"/>
    </row>
    <row r="946" spans="1:57" ht="16.5" customHeight="1" x14ac:dyDescent="0.3">
      <c r="A946" s="37"/>
      <c r="B946" s="37"/>
      <c r="C946" s="37"/>
      <c r="D946" s="37"/>
      <c r="E946" s="22"/>
      <c r="F946" s="38"/>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row>
    <row r="947" spans="1:57" ht="16.5" customHeight="1" x14ac:dyDescent="0.3">
      <c r="A947" s="37"/>
      <c r="B947" s="37"/>
      <c r="C947" s="37"/>
      <c r="D947" s="37"/>
      <c r="E947" s="22"/>
      <c r="F947" s="38"/>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c r="BA947" s="22"/>
      <c r="BB947" s="22"/>
      <c r="BC947" s="22"/>
      <c r="BD947" s="22"/>
      <c r="BE947" s="22"/>
    </row>
  </sheetData>
  <sheetProtection algorithmName="SHA-512" hashValue="PNJjpIlDM4dTmCq0tvQfUakxKOpV+Zd0gUx6/+FqcyfBS6cntGhO+RwPG8cv8Wja500d6SfOws6M2G3sH7XNOA==" saltValue="T14XUaR+72avNdfF5By6Gw==" spinCount="100000" sheet="1" objects="1" scenarios="1" selectLockedCells="1" selectUnlockedCells="1"/>
  <mergeCells count="53">
    <mergeCell ref="A8:A9"/>
    <mergeCell ref="B8:B9"/>
    <mergeCell ref="C8:C9"/>
    <mergeCell ref="D8:D9"/>
    <mergeCell ref="E8:E9"/>
    <mergeCell ref="AG8:AG9"/>
    <mergeCell ref="B17:AK17"/>
    <mergeCell ref="H8:H9"/>
    <mergeCell ref="I8:I9"/>
    <mergeCell ref="J8:J9"/>
    <mergeCell ref="K8:K9"/>
    <mergeCell ref="L8:L9"/>
    <mergeCell ref="M8:M9"/>
    <mergeCell ref="N8:N9"/>
    <mergeCell ref="F8:F9"/>
    <mergeCell ref="G8:G9"/>
    <mergeCell ref="AB8:AB9"/>
    <mergeCell ref="AC8:AC9"/>
    <mergeCell ref="AD8:AD9"/>
    <mergeCell ref="AE8:AE9"/>
    <mergeCell ref="AF8:AF9"/>
    <mergeCell ref="C6:AK6"/>
    <mergeCell ref="A7:G7"/>
    <mergeCell ref="H7:N7"/>
    <mergeCell ref="O7:W7"/>
    <mergeCell ref="O8:O9"/>
    <mergeCell ref="P8:P9"/>
    <mergeCell ref="Q8:Q9"/>
    <mergeCell ref="R8:W8"/>
    <mergeCell ref="X8:X9"/>
    <mergeCell ref="Y8:Y9"/>
    <mergeCell ref="Z8:Z9"/>
    <mergeCell ref="AH8:AH9"/>
    <mergeCell ref="AI8:AI9"/>
    <mergeCell ref="AJ8:AJ9"/>
    <mergeCell ref="AK8:AK9"/>
    <mergeCell ref="AA8:AA9"/>
    <mergeCell ref="AL7:AN7"/>
    <mergeCell ref="AL8:AL9"/>
    <mergeCell ref="AM8:AM9"/>
    <mergeCell ref="AN8:AN9"/>
    <mergeCell ref="A1:D2"/>
    <mergeCell ref="E1:AI1"/>
    <mergeCell ref="AJ1:AK1"/>
    <mergeCell ref="E2:AI2"/>
    <mergeCell ref="AJ2:AK2"/>
    <mergeCell ref="A4:B4"/>
    <mergeCell ref="C4:AK4"/>
    <mergeCell ref="X7:AD7"/>
    <mergeCell ref="AE7:AK7"/>
    <mergeCell ref="A5:B5"/>
    <mergeCell ref="C5:AK5"/>
    <mergeCell ref="A6:B6"/>
  </mergeCells>
  <conditionalFormatting sqref="H16">
    <cfRule type="cellIs" dxfId="28" priority="1" operator="equal">
      <formula>"Muy Alta"</formula>
    </cfRule>
    <cfRule type="cellIs" dxfId="27" priority="2" operator="equal">
      <formula>"Alta"</formula>
    </cfRule>
    <cfRule type="cellIs" dxfId="26" priority="3" operator="equal">
      <formula>"Media"</formula>
    </cfRule>
    <cfRule type="cellIs" dxfId="25" priority="4" operator="equal">
      <formula>"Baja"</formula>
    </cfRule>
    <cfRule type="cellIs" dxfId="24" priority="5" operator="equal">
      <formula>"Muy Baja"</formula>
    </cfRule>
  </conditionalFormatting>
  <conditionalFormatting sqref="K16">
    <cfRule type="containsText" dxfId="23" priority="46" operator="containsText" text="❌">
      <formula>NOT(ISERROR(SEARCH(("❌"),(K16))))</formula>
    </cfRule>
  </conditionalFormatting>
  <conditionalFormatting sqref="L16">
    <cfRule type="cellIs" dxfId="22" priority="47" operator="equal">
      <formula>"Catastrófico"</formula>
    </cfRule>
    <cfRule type="cellIs" dxfId="21" priority="48" operator="equal">
      <formula>"Mayor"</formula>
    </cfRule>
    <cfRule type="cellIs" dxfId="20" priority="49" operator="equal">
      <formula>"Moderado"</formula>
    </cfRule>
    <cfRule type="cellIs" dxfId="19" priority="50" operator="equal">
      <formula>"Menor"</formula>
    </cfRule>
    <cfRule type="cellIs" dxfId="18" priority="51" operator="equal">
      <formula>"Leve"</formula>
    </cfRule>
  </conditionalFormatting>
  <conditionalFormatting sqref="N16">
    <cfRule type="cellIs" dxfId="17" priority="56" operator="equal">
      <formula>"Extremo"</formula>
    </cfRule>
    <cfRule type="cellIs" dxfId="16" priority="57" operator="equal">
      <formula>"Alto"</formula>
    </cfRule>
    <cfRule type="cellIs" dxfId="15" priority="58" operator="equal">
      <formula>"Moderado"</formula>
    </cfRule>
    <cfRule type="cellIs" dxfId="14" priority="59" operator="equal">
      <formula>"Bajo"</formula>
    </cfRule>
  </conditionalFormatting>
  <conditionalFormatting sqref="Y10:Y16">
    <cfRule type="cellIs" dxfId="13" priority="92" operator="equal">
      <formula>"Muy Alta"</formula>
    </cfRule>
    <cfRule type="cellIs" dxfId="12" priority="93" operator="equal">
      <formula>"Alta"</formula>
    </cfRule>
    <cfRule type="cellIs" dxfId="11" priority="94" operator="equal">
      <formula>"Media"</formula>
    </cfRule>
    <cfRule type="cellIs" dxfId="10" priority="95" operator="equal">
      <formula>"Baja"</formula>
    </cfRule>
    <cfRule type="cellIs" dxfId="9" priority="96" operator="equal">
      <formula>"Muy Baja"</formula>
    </cfRule>
  </conditionalFormatting>
  <conditionalFormatting sqref="AA10:AA16">
    <cfRule type="cellIs" dxfId="8" priority="97" operator="equal">
      <formula>"Catastrófico"</formula>
    </cfRule>
    <cfRule type="cellIs" dxfId="7" priority="98" operator="equal">
      <formula>"Mayor"</formula>
    </cfRule>
    <cfRule type="cellIs" dxfId="6" priority="99" operator="equal">
      <formula>"Moderado"</formula>
    </cfRule>
    <cfRule type="cellIs" dxfId="5" priority="100" operator="equal">
      <formula>"Menor"</formula>
    </cfRule>
    <cfRule type="cellIs" dxfId="4" priority="101" operator="equal">
      <formula>"Leve"</formula>
    </cfRule>
  </conditionalFormatting>
  <conditionalFormatting sqref="AC10:AC16">
    <cfRule type="cellIs" dxfId="3" priority="102" operator="equal">
      <formula>"Extremo"</formula>
    </cfRule>
    <cfRule type="cellIs" dxfId="2" priority="103" operator="equal">
      <formula>"Alto"</formula>
    </cfRule>
    <cfRule type="cellIs" dxfId="1" priority="104" operator="equal">
      <formula>"Moderado"</formula>
    </cfRule>
    <cfRule type="cellIs" dxfId="0" priority="105" operator="equal">
      <formula>"Bajo"</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1">
        <x14:dataValidation type="list" allowBlank="1" showErrorMessage="1">
          <x14:formula1>
            <xm:f>'Tabla Valoración controles'!$D$13:$D$14</xm:f>
          </x14:formula1>
          <xm:sqref>W10:W16</xm:sqref>
        </x14:dataValidation>
        <x14:dataValidation type="list" allowBlank="1" showErrorMessage="1">
          <x14:formula1>
            <xm:f>'Tabla Valoración controles'!$D$11:$D$12</xm:f>
          </x14:formula1>
          <xm:sqref>V10:V16</xm:sqref>
        </x14:dataValidation>
        <x14:dataValidation type="list" allowBlank="1" showErrorMessage="1">
          <x14:formula1>
            <xm:f>'Opciones Tratamiento'!$B$2:$B$5</xm:f>
          </x14:formula1>
          <xm:sqref>AD10:AD16</xm:sqref>
        </x14:dataValidation>
        <x14:dataValidation type="list" allowBlank="1" showErrorMessage="1">
          <x14:formula1>
            <xm:f>'Tabla Valoración controles'!$D$9:$D$10</xm:f>
          </x14:formula1>
          <xm:sqref>U10:U16</xm:sqref>
        </x14:dataValidation>
        <x14:dataValidation type="list" allowBlank="1" showErrorMessage="1">
          <x14:formula1>
            <xm:f>'Tabla Impacto'!$F$210:$F$221</xm:f>
          </x14:formula1>
          <xm:sqref>J10 J16</xm:sqref>
        </x14:dataValidation>
        <x14:dataValidation type="list" allowBlank="1" showErrorMessage="1">
          <x14:formula1>
            <xm:f>'Tabla Valoración controles'!$D$7:$D$8</xm:f>
          </x14:formula1>
          <xm:sqref>S10:S16</xm:sqref>
        </x14:dataValidation>
        <x14:dataValidation type="list" allowBlank="1" showErrorMessage="1">
          <x14:formula1>
            <xm:f>'Tabla Valoración controles'!$D$4:$D$6</xm:f>
          </x14:formula1>
          <xm:sqref>R10:R16</xm:sqref>
        </x14:dataValidation>
        <x14:dataValidation type="list" allowBlank="1" showErrorMessage="1">
          <x14:formula1>
            <xm:f>'Opciones Tratamiento'!$B$13:$B$19</xm:f>
          </x14:formula1>
          <xm:sqref>F10 F16</xm:sqref>
        </x14:dataValidation>
        <x14:dataValidation type="list" allowBlank="1" showErrorMessage="1">
          <x14:formula1>
            <xm:f>'Opciones Tratamiento'!$E$2:$E$4</xm:f>
          </x14:formula1>
          <xm:sqref>B10 B16</xm:sqref>
        </x14:dataValidation>
        <x14:dataValidation type="list" allowBlank="1" showErrorMessage="1">
          <x14:formula1>
            <xm:f>'Opciones Tratamiento'!$B$9:$B$10</xm:f>
          </x14:formula1>
          <xm:sqref>AK10:AK11 AK13:AK14 AK16</xm:sqref>
        </x14:dataValidation>
        <x14:dataValidation type="custom" allowBlank="1" showInputMessage="1" showErrorMessage="1" prompt="Recuerde que las acciones se generan bajo la medida de mitigar el riesgo">
          <x14:formula1>
            <xm:f>IF(OR(AD11='Opciones Tratamiento'!$B$2,AD11='Opciones Tratamiento'!$B$3,AD11='Opciones Tratamiento'!$B$4),ISBLANK(AD11),ISTEXT(AD11))</xm:f>
          </x14:formula1>
          <xm:sqref>AJ11:AJ16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election activeCell="T22" sqref="T22:U23"/>
    </sheetView>
  </sheetViews>
  <sheetFormatPr baseColWidth="10" defaultColWidth="14.42578125" defaultRowHeight="15" customHeight="1" x14ac:dyDescent="0.25"/>
  <cols>
    <col min="1" max="1" width="10.5703125" customWidth="1"/>
    <col min="2" max="39" width="5.5703125" customWidth="1"/>
    <col min="40" max="40" width="10.5703125" customWidth="1"/>
    <col min="41" max="46" width="5.5703125" customWidth="1"/>
    <col min="47" max="61" width="10.570312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257" t="s">
        <v>119</v>
      </c>
      <c r="C2" s="145"/>
      <c r="D2" s="145"/>
      <c r="E2" s="145"/>
      <c r="F2" s="145"/>
      <c r="G2" s="145"/>
      <c r="H2" s="145"/>
      <c r="I2" s="145"/>
      <c r="J2" s="258" t="s">
        <v>15</v>
      </c>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20"/>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145"/>
      <c r="C3" s="145"/>
      <c r="D3" s="145"/>
      <c r="E3" s="145"/>
      <c r="F3" s="145"/>
      <c r="G3" s="145"/>
      <c r="H3" s="145"/>
      <c r="I3" s="145"/>
      <c r="J3" s="260"/>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261"/>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145"/>
      <c r="C4" s="145"/>
      <c r="D4" s="145"/>
      <c r="E4" s="145"/>
      <c r="F4" s="145"/>
      <c r="G4" s="145"/>
      <c r="H4" s="145"/>
      <c r="I4" s="145"/>
      <c r="J4" s="217"/>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22"/>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263" t="s">
        <v>120</v>
      </c>
      <c r="C6" s="259"/>
      <c r="D6" s="216"/>
      <c r="E6" s="251" t="s">
        <v>121</v>
      </c>
      <c r="F6" s="252"/>
      <c r="G6" s="252"/>
      <c r="H6" s="252"/>
      <c r="I6" s="234"/>
      <c r="J6" s="224" t="str">
        <f ca="1">IF(AND('Mapa Riesgos Gestión TRANSPORTE'!$H$10="Muy Alta",'Mapa Riesgos Gestión TRANSPORTE'!$L$10="Leve"),CONCATENATE("R",'Mapa Riesgos Gestión TRANSPORTE'!$A$10),"")</f>
        <v/>
      </c>
      <c r="K6" s="225"/>
      <c r="L6" s="226" t="str">
        <f>IF(AND('Mapa Riesgos Gestión TRANSPORTE'!$H$16="Muy Alta",'Mapa Riesgos Gestión TRANSPORTE'!$L$16="Leve"),CONCATENATE("R",'Mapa Riesgos Gestión TRANSPORTE'!$A$16),"")</f>
        <v/>
      </c>
      <c r="M6" s="225"/>
      <c r="N6" s="226" t="e">
        <f>IF(AND('Mapa Riesgos Gestión TRANSPORTE'!#REF!="Muy Alta",'Mapa Riesgos Gestión TRANSPORTE'!#REF!="Leve"),CONCATENATE("R",'Mapa Riesgos Gestión TRANSPORTE'!#REF!),"")</f>
        <v>#REF!</v>
      </c>
      <c r="O6" s="234"/>
      <c r="P6" s="224" t="str">
        <f ca="1">IF(AND('Mapa Riesgos Gestión TRANSPORTE'!$H$10="Muy Alta",'Mapa Riesgos Gestión TRANSPORTE'!$L$10="Menor"),CONCATENATE("R",'Mapa Riesgos Gestión TRANSPORTE'!$A$10),"")</f>
        <v/>
      </c>
      <c r="Q6" s="225"/>
      <c r="R6" s="226" t="str">
        <f>IF(AND('Mapa Riesgos Gestión TRANSPORTE'!$H$16="Muy Alta",'Mapa Riesgos Gestión TRANSPORTE'!$L$16="Menor"),CONCATENATE("R",'Mapa Riesgos Gestión TRANSPORTE'!$A$16),"")</f>
        <v/>
      </c>
      <c r="S6" s="225"/>
      <c r="T6" s="226" t="e">
        <f>IF(AND('Mapa Riesgos Gestión TRANSPORTE'!#REF!="Muy Alta",'Mapa Riesgos Gestión TRANSPORTE'!#REF!="Menor"),CONCATENATE("R",'Mapa Riesgos Gestión TRANSPORTE'!#REF!),"")</f>
        <v>#REF!</v>
      </c>
      <c r="U6" s="234"/>
      <c r="V6" s="224" t="str">
        <f ca="1">IF(AND('Mapa Riesgos Gestión TRANSPORTE'!$H$10="Muy Alta",'Mapa Riesgos Gestión TRANSPORTE'!$L$10="Moderado"),CONCATENATE("R",'Mapa Riesgos Gestión TRANSPORTE'!$A$10),"")</f>
        <v/>
      </c>
      <c r="W6" s="225"/>
      <c r="X6" s="226" t="str">
        <f>IF(AND('Mapa Riesgos Gestión TRANSPORTE'!$H$16="Muy Alta",'Mapa Riesgos Gestión TRANSPORTE'!$L$16="Moderado"),CONCATENATE("R",'Mapa Riesgos Gestión TRANSPORTE'!$A$16),"")</f>
        <v/>
      </c>
      <c r="Y6" s="225"/>
      <c r="Z6" s="226" t="e">
        <f>IF(AND('Mapa Riesgos Gestión TRANSPORTE'!#REF!="Muy Alta",'Mapa Riesgos Gestión TRANSPORTE'!#REF!="Moderado"),CONCATENATE("R",'Mapa Riesgos Gestión TRANSPORTE'!#REF!),"")</f>
        <v>#REF!</v>
      </c>
      <c r="AA6" s="234"/>
      <c r="AB6" s="224" t="str">
        <f ca="1">IF(AND('Mapa Riesgos Gestión TRANSPORTE'!$H$10="Muy Alta",'Mapa Riesgos Gestión TRANSPORTE'!$L$10="Mayor"),CONCATENATE("R",'Mapa Riesgos Gestión TRANSPORTE'!$A$10),"")</f>
        <v/>
      </c>
      <c r="AC6" s="225"/>
      <c r="AD6" s="226" t="str">
        <f>IF(AND('Mapa Riesgos Gestión TRANSPORTE'!$H$16="Muy Alta",'Mapa Riesgos Gestión TRANSPORTE'!$L$16="Mayor"),CONCATENATE("R",'Mapa Riesgos Gestión TRANSPORTE'!$A$16),"")</f>
        <v/>
      </c>
      <c r="AE6" s="225"/>
      <c r="AF6" s="226" t="e">
        <f>IF(AND('Mapa Riesgos Gestión TRANSPORTE'!#REF!="Muy Alta",'Mapa Riesgos Gestión TRANSPORTE'!#REF!="Mayor"),CONCATENATE("R",'Mapa Riesgos Gestión TRANSPORTE'!#REF!),"")</f>
        <v>#REF!</v>
      </c>
      <c r="AG6" s="234"/>
      <c r="AH6" s="236" t="str">
        <f ca="1">IF(AND('Mapa Riesgos Gestión TRANSPORTE'!$H$10="Muy Alta",'Mapa Riesgos Gestión TRANSPORTE'!$L$10="Catastrófico"),CONCATENATE("R",'Mapa Riesgos Gestión TRANSPORTE'!$A$10),"")</f>
        <v/>
      </c>
      <c r="AI6" s="225"/>
      <c r="AJ6" s="228" t="str">
        <f>IF(AND('Mapa Riesgos Gestión TRANSPORTE'!$H$16="Muy Alta",'Mapa Riesgos Gestión TRANSPORTE'!$L$16="Catastrófico"),CONCATENATE("R",'Mapa Riesgos Gestión TRANSPORTE'!$A$16),"")</f>
        <v/>
      </c>
      <c r="AK6" s="225"/>
      <c r="AL6" s="228" t="e">
        <f>IF(AND('Mapa Riesgos Gestión TRANSPORTE'!#REF!="Muy Alta",'Mapa Riesgos Gestión TRANSPORTE'!#REF!="Catastrófico"),CONCATENATE("R",'Mapa Riesgos Gestión TRANSPORTE'!#REF!),"")</f>
        <v>#REF!</v>
      </c>
      <c r="AM6" s="234"/>
      <c r="AO6" s="250" t="s">
        <v>122</v>
      </c>
      <c r="AP6" s="241"/>
      <c r="AQ6" s="241"/>
      <c r="AR6" s="241"/>
      <c r="AS6" s="241"/>
      <c r="AT6" s="242"/>
      <c r="AU6" s="1"/>
      <c r="AV6" s="1"/>
      <c r="AW6" s="1"/>
      <c r="AX6" s="1"/>
      <c r="AY6" s="1"/>
      <c r="AZ6" s="1"/>
      <c r="BA6" s="1"/>
      <c r="BB6" s="1"/>
      <c r="BC6" s="1"/>
      <c r="BD6" s="1"/>
      <c r="BE6" s="1"/>
      <c r="BF6" s="1"/>
      <c r="BG6" s="1"/>
      <c r="BH6" s="1"/>
      <c r="BI6" s="1"/>
    </row>
    <row r="7" spans="1:61" ht="15" customHeight="1" x14ac:dyDescent="0.25">
      <c r="A7" s="1"/>
      <c r="B7" s="260"/>
      <c r="C7" s="145"/>
      <c r="D7" s="146"/>
      <c r="E7" s="157"/>
      <c r="F7" s="145"/>
      <c r="G7" s="145"/>
      <c r="H7" s="145"/>
      <c r="I7" s="146"/>
      <c r="J7" s="221"/>
      <c r="K7" s="222"/>
      <c r="L7" s="217"/>
      <c r="M7" s="222"/>
      <c r="N7" s="217"/>
      <c r="O7" s="218"/>
      <c r="P7" s="221"/>
      <c r="Q7" s="222"/>
      <c r="R7" s="217"/>
      <c r="S7" s="222"/>
      <c r="T7" s="217"/>
      <c r="U7" s="218"/>
      <c r="V7" s="221"/>
      <c r="W7" s="222"/>
      <c r="X7" s="217"/>
      <c r="Y7" s="222"/>
      <c r="Z7" s="217"/>
      <c r="AA7" s="218"/>
      <c r="AB7" s="221"/>
      <c r="AC7" s="222"/>
      <c r="AD7" s="217"/>
      <c r="AE7" s="222"/>
      <c r="AF7" s="217"/>
      <c r="AG7" s="218"/>
      <c r="AH7" s="221"/>
      <c r="AI7" s="222"/>
      <c r="AJ7" s="217"/>
      <c r="AK7" s="222"/>
      <c r="AL7" s="217"/>
      <c r="AM7" s="218"/>
      <c r="AN7" s="1"/>
      <c r="AO7" s="243"/>
      <c r="AP7" s="145"/>
      <c r="AQ7" s="145"/>
      <c r="AR7" s="145"/>
      <c r="AS7" s="145"/>
      <c r="AT7" s="244"/>
      <c r="AU7" s="1"/>
      <c r="AV7" s="1"/>
      <c r="AW7" s="1"/>
      <c r="AX7" s="1"/>
      <c r="AY7" s="1"/>
      <c r="AZ7" s="1"/>
      <c r="BA7" s="1"/>
      <c r="BB7" s="1"/>
      <c r="BC7" s="1"/>
      <c r="BD7" s="1"/>
      <c r="BE7" s="1"/>
      <c r="BF7" s="1"/>
      <c r="BG7" s="1"/>
      <c r="BH7" s="1"/>
      <c r="BI7" s="1"/>
    </row>
    <row r="8" spans="1:61" ht="15" customHeight="1" x14ac:dyDescent="0.25">
      <c r="A8" s="1"/>
      <c r="B8" s="260"/>
      <c r="C8" s="145"/>
      <c r="D8" s="146"/>
      <c r="E8" s="157"/>
      <c r="F8" s="145"/>
      <c r="G8" s="145"/>
      <c r="H8" s="145"/>
      <c r="I8" s="146"/>
      <c r="J8" s="227" t="e">
        <f>IF(AND('Mapa Riesgos Gestión TRANSPORTE'!#REF!="Muy Alta",'Mapa Riesgos Gestión TRANSPORTE'!#REF!="Leve"),CONCATENATE("R",'Mapa Riesgos Gestión TRANSPORTE'!#REF!),"")</f>
        <v>#REF!</v>
      </c>
      <c r="K8" s="220"/>
      <c r="L8" s="215" t="e">
        <f>IF(AND('Mapa Riesgos Gestión TRANSPORTE'!#REF!="Muy Alta",'Mapa Riesgos Gestión TRANSPORTE'!#REF!="Leve"),CONCATENATE("R",'Mapa Riesgos Gestión TRANSPORTE'!#REF!),"")</f>
        <v>#REF!</v>
      </c>
      <c r="M8" s="220"/>
      <c r="N8" s="215" t="e">
        <f>IF(AND('Mapa Riesgos Gestión TRANSPORTE'!#REF!="Muy Alta",'Mapa Riesgos Gestión TRANSPORTE'!#REF!="Leve"),CONCATENATE("R",'Mapa Riesgos Gestión TRANSPORTE'!#REF!),"")</f>
        <v>#REF!</v>
      </c>
      <c r="O8" s="216"/>
      <c r="P8" s="227" t="e">
        <f>IF(AND('Mapa Riesgos Gestión TRANSPORTE'!#REF!="Muy Alta",'Mapa Riesgos Gestión TRANSPORTE'!#REF!="Menor"),CONCATENATE("R",'Mapa Riesgos Gestión TRANSPORTE'!#REF!),"")</f>
        <v>#REF!</v>
      </c>
      <c r="Q8" s="220"/>
      <c r="R8" s="215" t="e">
        <f>IF(AND('Mapa Riesgos Gestión TRANSPORTE'!#REF!="Muy Alta",'Mapa Riesgos Gestión TRANSPORTE'!#REF!="Menor"),CONCATENATE("R",'Mapa Riesgos Gestión TRANSPORTE'!#REF!),"")</f>
        <v>#REF!</v>
      </c>
      <c r="S8" s="220"/>
      <c r="T8" s="215" t="e">
        <f>IF(AND('Mapa Riesgos Gestión TRANSPORTE'!#REF!="Muy Alta",'Mapa Riesgos Gestión TRANSPORTE'!#REF!="Menor"),CONCATENATE("R",'Mapa Riesgos Gestión TRANSPORTE'!#REF!),"")</f>
        <v>#REF!</v>
      </c>
      <c r="U8" s="216"/>
      <c r="V8" s="227" t="e">
        <f>IF(AND('Mapa Riesgos Gestión TRANSPORTE'!#REF!="Muy Alta",'Mapa Riesgos Gestión TRANSPORTE'!#REF!="Moderado"),CONCATENATE("R",'Mapa Riesgos Gestión TRANSPORTE'!#REF!),"")</f>
        <v>#REF!</v>
      </c>
      <c r="W8" s="220"/>
      <c r="X8" s="215" t="e">
        <f>IF(AND('Mapa Riesgos Gestión TRANSPORTE'!#REF!="Muy Alta",'Mapa Riesgos Gestión TRANSPORTE'!#REF!="Moderado"),CONCATENATE("R",'Mapa Riesgos Gestión TRANSPORTE'!#REF!),"")</f>
        <v>#REF!</v>
      </c>
      <c r="Y8" s="220"/>
      <c r="Z8" s="215" t="e">
        <f>IF(AND('Mapa Riesgos Gestión TRANSPORTE'!#REF!="Muy Alta",'Mapa Riesgos Gestión TRANSPORTE'!#REF!="Moderado"),CONCATENATE("R",'Mapa Riesgos Gestión TRANSPORTE'!#REF!),"")</f>
        <v>#REF!</v>
      </c>
      <c r="AA8" s="216"/>
      <c r="AB8" s="227" t="e">
        <f>IF(AND('Mapa Riesgos Gestión TRANSPORTE'!#REF!="Muy Alta",'Mapa Riesgos Gestión TRANSPORTE'!#REF!="Mayor"),CONCATENATE("R",'Mapa Riesgos Gestión TRANSPORTE'!#REF!),"")</f>
        <v>#REF!</v>
      </c>
      <c r="AC8" s="220"/>
      <c r="AD8" s="215" t="e">
        <f>IF(AND('Mapa Riesgos Gestión TRANSPORTE'!#REF!="Muy Alta",'Mapa Riesgos Gestión TRANSPORTE'!#REF!="Mayor"),CONCATENATE("R",'Mapa Riesgos Gestión TRANSPORTE'!#REF!),"")</f>
        <v>#REF!</v>
      </c>
      <c r="AE8" s="220"/>
      <c r="AF8" s="215" t="e">
        <f>IF(AND('Mapa Riesgos Gestión TRANSPORTE'!#REF!="Muy Alta",'Mapa Riesgos Gestión TRANSPORTE'!#REF!="Mayor"),CONCATENATE("R",'Mapa Riesgos Gestión TRANSPORTE'!#REF!),"")</f>
        <v>#REF!</v>
      </c>
      <c r="AG8" s="216"/>
      <c r="AH8" s="219" t="e">
        <f>IF(AND('Mapa Riesgos Gestión TRANSPORTE'!#REF!="Muy Alta",'Mapa Riesgos Gestión TRANSPORTE'!#REF!="Catastrófico"),CONCATENATE("R",'Mapa Riesgos Gestión TRANSPORTE'!#REF!),"")</f>
        <v>#REF!</v>
      </c>
      <c r="AI8" s="220"/>
      <c r="AJ8" s="223" t="e">
        <f>IF(AND('Mapa Riesgos Gestión TRANSPORTE'!#REF!="Muy Alta",'Mapa Riesgos Gestión TRANSPORTE'!#REF!="Catastrófico"),CONCATENATE("R",'Mapa Riesgos Gestión TRANSPORTE'!#REF!),"")</f>
        <v>#REF!</v>
      </c>
      <c r="AK8" s="220"/>
      <c r="AL8" s="223" t="e">
        <f>IF(AND('Mapa Riesgos Gestión TRANSPORTE'!#REF!="Muy Alta",'Mapa Riesgos Gestión TRANSPORTE'!#REF!="Catastrófico"),CONCATENATE("R",'Mapa Riesgos Gestión TRANSPORTE'!#REF!),"")</f>
        <v>#REF!</v>
      </c>
      <c r="AM8" s="216"/>
      <c r="AN8" s="1"/>
      <c r="AO8" s="243"/>
      <c r="AP8" s="145"/>
      <c r="AQ8" s="145"/>
      <c r="AR8" s="145"/>
      <c r="AS8" s="145"/>
      <c r="AT8" s="244"/>
      <c r="AU8" s="1"/>
      <c r="AV8" s="1"/>
      <c r="AW8" s="1"/>
      <c r="AX8" s="1"/>
      <c r="AY8" s="1"/>
      <c r="AZ8" s="1"/>
      <c r="BA8" s="1"/>
      <c r="BB8" s="1"/>
      <c r="BC8" s="1"/>
      <c r="BD8" s="1"/>
      <c r="BE8" s="1"/>
      <c r="BF8" s="1"/>
      <c r="BG8" s="1"/>
      <c r="BH8" s="1"/>
      <c r="BI8" s="1"/>
    </row>
    <row r="9" spans="1:61" ht="15" customHeight="1" x14ac:dyDescent="0.25">
      <c r="A9" s="1"/>
      <c r="B9" s="260"/>
      <c r="C9" s="145"/>
      <c r="D9" s="146"/>
      <c r="E9" s="157"/>
      <c r="F9" s="145"/>
      <c r="G9" s="145"/>
      <c r="H9" s="145"/>
      <c r="I9" s="146"/>
      <c r="J9" s="221"/>
      <c r="K9" s="222"/>
      <c r="L9" s="217"/>
      <c r="M9" s="222"/>
      <c r="N9" s="217"/>
      <c r="O9" s="218"/>
      <c r="P9" s="221"/>
      <c r="Q9" s="222"/>
      <c r="R9" s="217"/>
      <c r="S9" s="222"/>
      <c r="T9" s="217"/>
      <c r="U9" s="218"/>
      <c r="V9" s="221"/>
      <c r="W9" s="222"/>
      <c r="X9" s="217"/>
      <c r="Y9" s="222"/>
      <c r="Z9" s="217"/>
      <c r="AA9" s="218"/>
      <c r="AB9" s="221"/>
      <c r="AC9" s="222"/>
      <c r="AD9" s="217"/>
      <c r="AE9" s="222"/>
      <c r="AF9" s="217"/>
      <c r="AG9" s="218"/>
      <c r="AH9" s="221"/>
      <c r="AI9" s="222"/>
      <c r="AJ9" s="217"/>
      <c r="AK9" s="222"/>
      <c r="AL9" s="217"/>
      <c r="AM9" s="218"/>
      <c r="AN9" s="1"/>
      <c r="AO9" s="243"/>
      <c r="AP9" s="145"/>
      <c r="AQ9" s="145"/>
      <c r="AR9" s="145"/>
      <c r="AS9" s="145"/>
      <c r="AT9" s="244"/>
      <c r="AU9" s="1"/>
      <c r="AV9" s="1"/>
      <c r="AW9" s="1"/>
      <c r="AX9" s="1"/>
      <c r="AY9" s="1"/>
      <c r="AZ9" s="1"/>
      <c r="BA9" s="1"/>
      <c r="BB9" s="1"/>
      <c r="BC9" s="1"/>
      <c r="BD9" s="1"/>
      <c r="BE9" s="1"/>
      <c r="BF9" s="1"/>
      <c r="BG9" s="1"/>
      <c r="BH9" s="1"/>
      <c r="BI9" s="1"/>
    </row>
    <row r="10" spans="1:61" ht="15" customHeight="1" x14ac:dyDescent="0.25">
      <c r="A10" s="1"/>
      <c r="B10" s="260"/>
      <c r="C10" s="145"/>
      <c r="D10" s="146"/>
      <c r="E10" s="157"/>
      <c r="F10" s="145"/>
      <c r="G10" s="145"/>
      <c r="H10" s="145"/>
      <c r="I10" s="146"/>
      <c r="J10" s="227" t="e">
        <f>IF(AND('Mapa Riesgos Gestión TRANSPORTE'!#REF!="Muy Alta",'Mapa Riesgos Gestión TRANSPORTE'!#REF!="Leve"),CONCATENATE("R",'Mapa Riesgos Gestión TRANSPORTE'!#REF!),"")</f>
        <v>#REF!</v>
      </c>
      <c r="K10" s="220"/>
      <c r="L10" s="215" t="e">
        <f>IF(AND('Mapa Riesgos Gestión TRANSPORTE'!#REF!="Muy Alta",'Mapa Riesgos Gestión TRANSPORTE'!#REF!="Leve"),CONCATENATE("R",'Mapa Riesgos Gestión TRANSPORTE'!#REF!),"")</f>
        <v>#REF!</v>
      </c>
      <c r="M10" s="220"/>
      <c r="N10" s="215" t="e">
        <f>IF(AND('Mapa Riesgos Gestión TRANSPORTE'!#REF!="Muy Alta",'Mapa Riesgos Gestión TRANSPORTE'!#REF!="Leve"),CONCATENATE("R",'Mapa Riesgos Gestión TRANSPORTE'!#REF!),"")</f>
        <v>#REF!</v>
      </c>
      <c r="O10" s="216"/>
      <c r="P10" s="227" t="e">
        <f>IF(AND('Mapa Riesgos Gestión TRANSPORTE'!#REF!="Muy Alta",'Mapa Riesgos Gestión TRANSPORTE'!#REF!="Menor"),CONCATENATE("R",'Mapa Riesgos Gestión TRANSPORTE'!#REF!),"")</f>
        <v>#REF!</v>
      </c>
      <c r="Q10" s="220"/>
      <c r="R10" s="215" t="e">
        <f>IF(AND('Mapa Riesgos Gestión TRANSPORTE'!#REF!="Muy Alta",'Mapa Riesgos Gestión TRANSPORTE'!#REF!="Menor"),CONCATENATE("R",'Mapa Riesgos Gestión TRANSPORTE'!#REF!),"")</f>
        <v>#REF!</v>
      </c>
      <c r="S10" s="220"/>
      <c r="T10" s="215" t="e">
        <f>IF(AND('Mapa Riesgos Gestión TRANSPORTE'!#REF!="Muy Alta",'Mapa Riesgos Gestión TRANSPORTE'!#REF!="Menor"),CONCATENATE("R",'Mapa Riesgos Gestión TRANSPORTE'!#REF!),"")</f>
        <v>#REF!</v>
      </c>
      <c r="U10" s="216"/>
      <c r="V10" s="227" t="e">
        <f>IF(AND('Mapa Riesgos Gestión TRANSPORTE'!#REF!="Muy Alta",'Mapa Riesgos Gestión TRANSPORTE'!#REF!="Moderado"),CONCATENATE("R",'Mapa Riesgos Gestión TRANSPORTE'!#REF!),"")</f>
        <v>#REF!</v>
      </c>
      <c r="W10" s="220"/>
      <c r="X10" s="215" t="e">
        <f>IF(AND('Mapa Riesgos Gestión TRANSPORTE'!#REF!="Muy Alta",'Mapa Riesgos Gestión TRANSPORTE'!#REF!="Moderado"),CONCATENATE("R",'Mapa Riesgos Gestión TRANSPORTE'!#REF!),"")</f>
        <v>#REF!</v>
      </c>
      <c r="Y10" s="220"/>
      <c r="Z10" s="215" t="e">
        <f>IF(AND('Mapa Riesgos Gestión TRANSPORTE'!#REF!="Muy Alta",'Mapa Riesgos Gestión TRANSPORTE'!#REF!="Moderado"),CONCATENATE("R",'Mapa Riesgos Gestión TRANSPORTE'!#REF!),"")</f>
        <v>#REF!</v>
      </c>
      <c r="AA10" s="216"/>
      <c r="AB10" s="227" t="e">
        <f>IF(AND('Mapa Riesgos Gestión TRANSPORTE'!#REF!="Muy Alta",'Mapa Riesgos Gestión TRANSPORTE'!#REF!="Mayor"),CONCATENATE("R",'Mapa Riesgos Gestión TRANSPORTE'!#REF!),"")</f>
        <v>#REF!</v>
      </c>
      <c r="AC10" s="220"/>
      <c r="AD10" s="215" t="e">
        <f>IF(AND('Mapa Riesgos Gestión TRANSPORTE'!#REF!="Muy Alta",'Mapa Riesgos Gestión TRANSPORTE'!#REF!="Mayor"),CONCATENATE("R",'Mapa Riesgos Gestión TRANSPORTE'!#REF!),"")</f>
        <v>#REF!</v>
      </c>
      <c r="AE10" s="220"/>
      <c r="AF10" s="215" t="e">
        <f>IF(AND('Mapa Riesgos Gestión TRANSPORTE'!#REF!="Muy Alta",'Mapa Riesgos Gestión TRANSPORTE'!#REF!="Mayor"),CONCATENATE("R",'Mapa Riesgos Gestión TRANSPORTE'!#REF!),"")</f>
        <v>#REF!</v>
      </c>
      <c r="AG10" s="216"/>
      <c r="AH10" s="219" t="e">
        <f>IF(AND('Mapa Riesgos Gestión TRANSPORTE'!#REF!="Muy Alta",'Mapa Riesgos Gestión TRANSPORTE'!#REF!="Catastrófico"),CONCATENATE("R",'Mapa Riesgos Gestión TRANSPORTE'!#REF!),"")</f>
        <v>#REF!</v>
      </c>
      <c r="AI10" s="220"/>
      <c r="AJ10" s="223" t="e">
        <f>IF(AND('Mapa Riesgos Gestión TRANSPORTE'!#REF!="Muy Alta",'Mapa Riesgos Gestión TRANSPORTE'!#REF!="Catastrófico"),CONCATENATE("R",'Mapa Riesgos Gestión TRANSPORTE'!#REF!),"")</f>
        <v>#REF!</v>
      </c>
      <c r="AK10" s="220"/>
      <c r="AL10" s="223" t="e">
        <f>IF(AND('Mapa Riesgos Gestión TRANSPORTE'!#REF!="Muy Alta",'Mapa Riesgos Gestión TRANSPORTE'!#REF!="Catastrófico"),CONCATENATE("R",'Mapa Riesgos Gestión TRANSPORTE'!#REF!),"")</f>
        <v>#REF!</v>
      </c>
      <c r="AM10" s="216"/>
      <c r="AN10" s="1"/>
      <c r="AO10" s="243"/>
      <c r="AP10" s="145"/>
      <c r="AQ10" s="145"/>
      <c r="AR10" s="145"/>
      <c r="AS10" s="145"/>
      <c r="AT10" s="244"/>
      <c r="AU10" s="1"/>
      <c r="AV10" s="1"/>
      <c r="AW10" s="1"/>
      <c r="AX10" s="1"/>
      <c r="AY10" s="1"/>
      <c r="AZ10" s="1"/>
      <c r="BA10" s="1"/>
      <c r="BB10" s="1"/>
      <c r="BC10" s="1"/>
      <c r="BD10" s="1"/>
      <c r="BE10" s="1"/>
      <c r="BF10" s="1"/>
      <c r="BG10" s="1"/>
      <c r="BH10" s="1"/>
      <c r="BI10" s="1"/>
    </row>
    <row r="11" spans="1:61" ht="15" customHeight="1" x14ac:dyDescent="0.25">
      <c r="A11" s="1"/>
      <c r="B11" s="260"/>
      <c r="C11" s="145"/>
      <c r="D11" s="146"/>
      <c r="E11" s="157"/>
      <c r="F11" s="145"/>
      <c r="G11" s="145"/>
      <c r="H11" s="145"/>
      <c r="I11" s="146"/>
      <c r="J11" s="221"/>
      <c r="K11" s="222"/>
      <c r="L11" s="217"/>
      <c r="M11" s="222"/>
      <c r="N11" s="217"/>
      <c r="O11" s="218"/>
      <c r="P11" s="221"/>
      <c r="Q11" s="222"/>
      <c r="R11" s="217"/>
      <c r="S11" s="222"/>
      <c r="T11" s="217"/>
      <c r="U11" s="218"/>
      <c r="V11" s="221"/>
      <c r="W11" s="222"/>
      <c r="X11" s="217"/>
      <c r="Y11" s="222"/>
      <c r="Z11" s="217"/>
      <c r="AA11" s="218"/>
      <c r="AB11" s="221"/>
      <c r="AC11" s="222"/>
      <c r="AD11" s="217"/>
      <c r="AE11" s="222"/>
      <c r="AF11" s="217"/>
      <c r="AG11" s="218"/>
      <c r="AH11" s="221"/>
      <c r="AI11" s="222"/>
      <c r="AJ11" s="217"/>
      <c r="AK11" s="222"/>
      <c r="AL11" s="217"/>
      <c r="AM11" s="218"/>
      <c r="AN11" s="1"/>
      <c r="AO11" s="243"/>
      <c r="AP11" s="145"/>
      <c r="AQ11" s="145"/>
      <c r="AR11" s="145"/>
      <c r="AS11" s="145"/>
      <c r="AT11" s="244"/>
      <c r="AU11" s="1"/>
      <c r="AV11" s="1"/>
      <c r="AW11" s="1"/>
      <c r="AX11" s="1"/>
      <c r="AY11" s="1"/>
      <c r="AZ11" s="1"/>
      <c r="BA11" s="1"/>
      <c r="BB11" s="1"/>
      <c r="BC11" s="1"/>
      <c r="BD11" s="1"/>
      <c r="BE11" s="1"/>
      <c r="BF11" s="1"/>
      <c r="BG11" s="1"/>
      <c r="BH11" s="1"/>
      <c r="BI11" s="1"/>
    </row>
    <row r="12" spans="1:61" ht="15" customHeight="1" x14ac:dyDescent="0.25">
      <c r="A12" s="1"/>
      <c r="B12" s="260"/>
      <c r="C12" s="145"/>
      <c r="D12" s="146"/>
      <c r="E12" s="157"/>
      <c r="F12" s="145"/>
      <c r="G12" s="145"/>
      <c r="H12" s="145"/>
      <c r="I12" s="146"/>
      <c r="J12" s="227" t="e">
        <f>IF(AND('Mapa Riesgos Gestión TRANSPORTE'!#REF!="Muy Alta",'Mapa Riesgos Gestión TRANSPORTE'!#REF!="Leve"),CONCATENATE("R",'Mapa Riesgos Gestión TRANSPORTE'!#REF!),"")</f>
        <v>#REF!</v>
      </c>
      <c r="K12" s="220"/>
      <c r="L12" s="215" t="str">
        <f>IF(AND('Mapa Riesgos Gestión TRANSPORTE'!$H$17="Muy Alta",'Mapa Riesgos Gestión TRANSPORTE'!$L$17="Leve"),CONCATENATE("R",'Mapa Riesgos Gestión TRANSPORTE'!$A$17),"")</f>
        <v/>
      </c>
      <c r="M12" s="220"/>
      <c r="N12" s="215" t="str">
        <f>IF(AND('Mapa Riesgos Gestión TRANSPORTE'!$H$23="Muy Alta",'Mapa Riesgos Gestión TRANSPORTE'!$L$23="Leve"),CONCATENATE("R",'Mapa Riesgos Gestión TRANSPORTE'!$A$23),"")</f>
        <v/>
      </c>
      <c r="O12" s="216"/>
      <c r="P12" s="227" t="e">
        <f>IF(AND('Mapa Riesgos Gestión TRANSPORTE'!#REF!="Muy Alta",'Mapa Riesgos Gestión TRANSPORTE'!#REF!="Menor"),CONCATENATE("R",'Mapa Riesgos Gestión TRANSPORTE'!#REF!),"")</f>
        <v>#REF!</v>
      </c>
      <c r="Q12" s="220"/>
      <c r="R12" s="215" t="str">
        <f>IF(AND('Mapa Riesgos Gestión TRANSPORTE'!$H$17="Muy Alta",'Mapa Riesgos Gestión TRANSPORTE'!$L$17="Menor"),CONCATENATE("R",'Mapa Riesgos Gestión TRANSPORTE'!$A$17),"")</f>
        <v/>
      </c>
      <c r="S12" s="220"/>
      <c r="T12" s="215" t="str">
        <f>IF(AND('Mapa Riesgos Gestión TRANSPORTE'!$H$23="Muy Alta",'Mapa Riesgos Gestión TRANSPORTE'!$L$23="Menor"),CONCATENATE("R",'Mapa Riesgos Gestión TRANSPORTE'!$A$23),"")</f>
        <v/>
      </c>
      <c r="U12" s="216"/>
      <c r="V12" s="227" t="e">
        <f>IF(AND('Mapa Riesgos Gestión TRANSPORTE'!#REF!="Muy Alta",'Mapa Riesgos Gestión TRANSPORTE'!#REF!="Moderado"),CONCATENATE("R",'Mapa Riesgos Gestión TRANSPORTE'!#REF!),"")</f>
        <v>#REF!</v>
      </c>
      <c r="W12" s="220"/>
      <c r="X12" s="215" t="str">
        <f>IF(AND('Mapa Riesgos Gestión TRANSPORTE'!$H$17="Muy Alta",'Mapa Riesgos Gestión TRANSPORTE'!$L$17="Moderado"),CONCATENATE("R",'Mapa Riesgos Gestión TRANSPORTE'!$A$17),"")</f>
        <v/>
      </c>
      <c r="Y12" s="220"/>
      <c r="Z12" s="215" t="str">
        <f>IF(AND('Mapa Riesgos Gestión TRANSPORTE'!$H$23="Muy Alta",'Mapa Riesgos Gestión TRANSPORTE'!$L$23="Moderado"),CONCATENATE("R",'Mapa Riesgos Gestión TRANSPORTE'!$A$23),"")</f>
        <v/>
      </c>
      <c r="AA12" s="216"/>
      <c r="AB12" s="227" t="e">
        <f>IF(AND('Mapa Riesgos Gestión TRANSPORTE'!#REF!="Muy Alta",'Mapa Riesgos Gestión TRANSPORTE'!#REF!="Mayor"),CONCATENATE("R",'Mapa Riesgos Gestión TRANSPORTE'!#REF!),"")</f>
        <v>#REF!</v>
      </c>
      <c r="AC12" s="220"/>
      <c r="AD12" s="215" t="str">
        <f>IF(AND('Mapa Riesgos Gestión TRANSPORTE'!$H$17="Muy Alta",'Mapa Riesgos Gestión TRANSPORTE'!$L$17="Mayor"),CONCATENATE("R",'Mapa Riesgos Gestión TRANSPORTE'!$A$17),"")</f>
        <v/>
      </c>
      <c r="AE12" s="220"/>
      <c r="AF12" s="215" t="str">
        <f>IF(AND('Mapa Riesgos Gestión TRANSPORTE'!$H$23="Muy Alta",'Mapa Riesgos Gestión TRANSPORTE'!$L$23="Mayor"),CONCATENATE("R",'Mapa Riesgos Gestión TRANSPORTE'!$A$23),"")</f>
        <v/>
      </c>
      <c r="AG12" s="216"/>
      <c r="AH12" s="219" t="e">
        <f>IF(AND('Mapa Riesgos Gestión TRANSPORTE'!#REF!="Muy Alta",'Mapa Riesgos Gestión TRANSPORTE'!#REF!="Catastrófico"),CONCATENATE("R",'Mapa Riesgos Gestión TRANSPORTE'!#REF!),"")</f>
        <v>#REF!</v>
      </c>
      <c r="AI12" s="220"/>
      <c r="AJ12" s="223" t="str">
        <f>IF(AND('Mapa Riesgos Gestión TRANSPORTE'!$H$17="Muy Alta",'Mapa Riesgos Gestión TRANSPORTE'!$L$17="Catastrófico"),CONCATENATE("R",'Mapa Riesgos Gestión TRANSPORTE'!$A$17),"")</f>
        <v/>
      </c>
      <c r="AK12" s="220"/>
      <c r="AL12" s="223" t="str">
        <f>IF(AND('Mapa Riesgos Gestión TRANSPORTE'!$H$23="Muy Alta",'Mapa Riesgos Gestión TRANSPORTE'!$L$23="Catastrófico"),CONCATENATE("R",'Mapa Riesgos Gestión TRANSPORTE'!$A$23),"")</f>
        <v/>
      </c>
      <c r="AM12" s="216"/>
      <c r="AN12" s="1"/>
      <c r="AO12" s="243"/>
      <c r="AP12" s="145"/>
      <c r="AQ12" s="145"/>
      <c r="AR12" s="145"/>
      <c r="AS12" s="145"/>
      <c r="AT12" s="244"/>
      <c r="AU12" s="1"/>
      <c r="AV12" s="1"/>
      <c r="AW12" s="1"/>
      <c r="AX12" s="1"/>
      <c r="AY12" s="1"/>
      <c r="AZ12" s="1"/>
      <c r="BA12" s="1"/>
      <c r="BB12" s="1"/>
      <c r="BC12" s="1"/>
      <c r="BD12" s="1"/>
      <c r="BE12" s="1"/>
      <c r="BF12" s="1"/>
      <c r="BG12" s="1"/>
      <c r="BH12" s="1"/>
      <c r="BI12" s="1"/>
    </row>
    <row r="13" spans="1:61" ht="15.75" customHeight="1" x14ac:dyDescent="0.25">
      <c r="A13" s="1"/>
      <c r="B13" s="260"/>
      <c r="C13" s="145"/>
      <c r="D13" s="146"/>
      <c r="E13" s="229"/>
      <c r="F13" s="253"/>
      <c r="G13" s="253"/>
      <c r="H13" s="253"/>
      <c r="I13" s="232"/>
      <c r="J13" s="221"/>
      <c r="K13" s="222"/>
      <c r="L13" s="217"/>
      <c r="M13" s="222"/>
      <c r="N13" s="217"/>
      <c r="O13" s="218"/>
      <c r="P13" s="221"/>
      <c r="Q13" s="222"/>
      <c r="R13" s="217"/>
      <c r="S13" s="222"/>
      <c r="T13" s="217"/>
      <c r="U13" s="218"/>
      <c r="V13" s="221"/>
      <c r="W13" s="222"/>
      <c r="X13" s="217"/>
      <c r="Y13" s="222"/>
      <c r="Z13" s="217"/>
      <c r="AA13" s="218"/>
      <c r="AB13" s="221"/>
      <c r="AC13" s="222"/>
      <c r="AD13" s="217"/>
      <c r="AE13" s="222"/>
      <c r="AF13" s="217"/>
      <c r="AG13" s="218"/>
      <c r="AH13" s="229"/>
      <c r="AI13" s="230"/>
      <c r="AJ13" s="231"/>
      <c r="AK13" s="230"/>
      <c r="AL13" s="231"/>
      <c r="AM13" s="232"/>
      <c r="AN13" s="1"/>
      <c r="AO13" s="245"/>
      <c r="AP13" s="246"/>
      <c r="AQ13" s="246"/>
      <c r="AR13" s="246"/>
      <c r="AS13" s="246"/>
      <c r="AT13" s="247"/>
      <c r="AU13" s="1"/>
      <c r="AV13" s="1"/>
      <c r="AW13" s="1"/>
      <c r="AX13" s="1"/>
      <c r="AY13" s="1"/>
      <c r="AZ13" s="1"/>
      <c r="BA13" s="1"/>
      <c r="BB13" s="1"/>
      <c r="BC13" s="1"/>
      <c r="BD13" s="1"/>
      <c r="BE13" s="1"/>
      <c r="BF13" s="1"/>
      <c r="BG13" s="1"/>
      <c r="BH13" s="1"/>
      <c r="BI13" s="1"/>
    </row>
    <row r="14" spans="1:61" ht="15" customHeight="1" x14ac:dyDescent="0.25">
      <c r="A14" s="1"/>
      <c r="B14" s="260"/>
      <c r="C14" s="145"/>
      <c r="D14" s="146"/>
      <c r="E14" s="251" t="s">
        <v>123</v>
      </c>
      <c r="F14" s="252"/>
      <c r="G14" s="252"/>
      <c r="H14" s="252"/>
      <c r="I14" s="252"/>
      <c r="J14" s="235" t="str">
        <f ca="1">IF(AND('Mapa Riesgos Gestión TRANSPORTE'!$H$10="Alta",'Mapa Riesgos Gestión TRANSPORTE'!$L$10="Leve"),CONCATENATE("R",'Mapa Riesgos Gestión TRANSPORTE'!$A$10),"")</f>
        <v/>
      </c>
      <c r="K14" s="225"/>
      <c r="L14" s="233" t="str">
        <f>IF(AND('Mapa Riesgos Gestión TRANSPORTE'!$H$16="Alta",'Mapa Riesgos Gestión TRANSPORTE'!$L$16="Leve"),CONCATENATE("R",'Mapa Riesgos Gestión TRANSPORTE'!$A$16),"")</f>
        <v/>
      </c>
      <c r="M14" s="225"/>
      <c r="N14" s="233" t="e">
        <f>IF(AND('Mapa Riesgos Gestión TRANSPORTE'!#REF!="Alta",'Mapa Riesgos Gestión TRANSPORTE'!#REF!="Leve"),CONCATENATE("R",'Mapa Riesgos Gestión TRANSPORTE'!#REF!),"")</f>
        <v>#REF!</v>
      </c>
      <c r="O14" s="234"/>
      <c r="P14" s="235" t="str">
        <f ca="1">IF(AND('Mapa Riesgos Gestión TRANSPORTE'!$H$10="Alta",'Mapa Riesgos Gestión TRANSPORTE'!$L$10="Menor"),CONCATENATE("R",'Mapa Riesgos Gestión TRANSPORTE'!$A$10),"")</f>
        <v/>
      </c>
      <c r="Q14" s="225"/>
      <c r="R14" s="233" t="str">
        <f>IF(AND('Mapa Riesgos Gestión TRANSPORTE'!$H$16="Alta",'Mapa Riesgos Gestión TRANSPORTE'!$L$16="Menor"),CONCATENATE("R",'Mapa Riesgos Gestión TRANSPORTE'!$A$16),"")</f>
        <v/>
      </c>
      <c r="S14" s="225"/>
      <c r="T14" s="233" t="e">
        <f>IF(AND('Mapa Riesgos Gestión TRANSPORTE'!#REF!="Alta",'Mapa Riesgos Gestión TRANSPORTE'!#REF!="Menor"),CONCATENATE("R",'Mapa Riesgos Gestión TRANSPORTE'!#REF!),"")</f>
        <v>#REF!</v>
      </c>
      <c r="U14" s="234"/>
      <c r="V14" s="224" t="str">
        <f ca="1">IF(AND('Mapa Riesgos Gestión TRANSPORTE'!$H$10="Alta",'Mapa Riesgos Gestión TRANSPORTE'!$L$10="Moderado"),CONCATENATE("R",'Mapa Riesgos Gestión TRANSPORTE'!$A$10),"")</f>
        <v/>
      </c>
      <c r="W14" s="225"/>
      <c r="X14" s="226" t="str">
        <f>IF(AND('Mapa Riesgos Gestión TRANSPORTE'!$H$16="Alta",'Mapa Riesgos Gestión TRANSPORTE'!$L$16="Moderado"),CONCATENATE("R",'Mapa Riesgos Gestión TRANSPORTE'!$A$16),"")</f>
        <v/>
      </c>
      <c r="Y14" s="225"/>
      <c r="Z14" s="226" t="e">
        <f>IF(AND('Mapa Riesgos Gestión TRANSPORTE'!#REF!="Alta",'Mapa Riesgos Gestión TRANSPORTE'!#REF!="Moderado"),CONCATENATE("R",'Mapa Riesgos Gestión TRANSPORTE'!#REF!),"")</f>
        <v>#REF!</v>
      </c>
      <c r="AA14" s="234"/>
      <c r="AB14" s="224" t="str">
        <f ca="1">IF(AND('Mapa Riesgos Gestión TRANSPORTE'!$H$10="Alta",'Mapa Riesgos Gestión TRANSPORTE'!$L$10="Mayor"),CONCATENATE("R",'Mapa Riesgos Gestión TRANSPORTE'!$A$10),"")</f>
        <v/>
      </c>
      <c r="AC14" s="225"/>
      <c r="AD14" s="226" t="str">
        <f>IF(AND('Mapa Riesgos Gestión TRANSPORTE'!$H$16="Alta",'Mapa Riesgos Gestión TRANSPORTE'!$L$16="Mayor"),CONCATENATE("R",'Mapa Riesgos Gestión TRANSPORTE'!$A$16),"")</f>
        <v/>
      </c>
      <c r="AE14" s="225"/>
      <c r="AF14" s="226" t="e">
        <f>IF(AND('Mapa Riesgos Gestión TRANSPORTE'!#REF!="Alta",'Mapa Riesgos Gestión TRANSPORTE'!#REF!="Mayor"),CONCATENATE("R",'Mapa Riesgos Gestión TRANSPORTE'!#REF!),"")</f>
        <v>#REF!</v>
      </c>
      <c r="AG14" s="234"/>
      <c r="AH14" s="236" t="str">
        <f ca="1">IF(AND('Mapa Riesgos Gestión TRANSPORTE'!$H$10="Alta",'Mapa Riesgos Gestión TRANSPORTE'!$L$10="Catastrófico"),CONCATENATE("R",'Mapa Riesgos Gestión TRANSPORTE'!$A$10),"")</f>
        <v/>
      </c>
      <c r="AI14" s="225"/>
      <c r="AJ14" s="228" t="str">
        <f>IF(AND('Mapa Riesgos Gestión TRANSPORTE'!$H$16="Alta",'Mapa Riesgos Gestión TRANSPORTE'!$L$16="Catastrófico"),CONCATENATE("R",'Mapa Riesgos Gestión TRANSPORTE'!$A$16),"")</f>
        <v/>
      </c>
      <c r="AK14" s="225"/>
      <c r="AL14" s="228" t="e">
        <f>IF(AND('Mapa Riesgos Gestión TRANSPORTE'!#REF!="Alta",'Mapa Riesgos Gestión TRANSPORTE'!#REF!="Catastrófico"),CONCATENATE("R",'Mapa Riesgos Gestión TRANSPORTE'!#REF!),"")</f>
        <v>#REF!</v>
      </c>
      <c r="AM14" s="234"/>
      <c r="AN14" s="1"/>
      <c r="AO14" s="248" t="s">
        <v>124</v>
      </c>
      <c r="AP14" s="241"/>
      <c r="AQ14" s="241"/>
      <c r="AR14" s="241"/>
      <c r="AS14" s="241"/>
      <c r="AT14" s="242"/>
      <c r="AU14" s="1"/>
      <c r="AV14" s="1"/>
      <c r="AW14" s="1"/>
      <c r="AX14" s="1"/>
      <c r="AY14" s="1"/>
      <c r="AZ14" s="1"/>
      <c r="BA14" s="1"/>
      <c r="BB14" s="1"/>
      <c r="BC14" s="1"/>
      <c r="BD14" s="1"/>
      <c r="BE14" s="1"/>
      <c r="BF14" s="1"/>
      <c r="BG14" s="1"/>
      <c r="BH14" s="1"/>
      <c r="BI14" s="1"/>
    </row>
    <row r="15" spans="1:61" ht="15" customHeight="1" x14ac:dyDescent="0.25">
      <c r="A15" s="1"/>
      <c r="B15" s="260"/>
      <c r="C15" s="145"/>
      <c r="D15" s="146"/>
      <c r="E15" s="157"/>
      <c r="F15" s="145"/>
      <c r="G15" s="145"/>
      <c r="H15" s="145"/>
      <c r="I15" s="145"/>
      <c r="J15" s="221"/>
      <c r="K15" s="222"/>
      <c r="L15" s="217"/>
      <c r="M15" s="222"/>
      <c r="N15" s="217"/>
      <c r="O15" s="218"/>
      <c r="P15" s="221"/>
      <c r="Q15" s="222"/>
      <c r="R15" s="217"/>
      <c r="S15" s="222"/>
      <c r="T15" s="217"/>
      <c r="U15" s="218"/>
      <c r="V15" s="221"/>
      <c r="W15" s="222"/>
      <c r="X15" s="217"/>
      <c r="Y15" s="222"/>
      <c r="Z15" s="217"/>
      <c r="AA15" s="218"/>
      <c r="AB15" s="221"/>
      <c r="AC15" s="222"/>
      <c r="AD15" s="217"/>
      <c r="AE15" s="222"/>
      <c r="AF15" s="217"/>
      <c r="AG15" s="218"/>
      <c r="AH15" s="221"/>
      <c r="AI15" s="222"/>
      <c r="AJ15" s="217"/>
      <c r="AK15" s="222"/>
      <c r="AL15" s="217"/>
      <c r="AM15" s="218"/>
      <c r="AN15" s="1"/>
      <c r="AO15" s="243"/>
      <c r="AP15" s="145"/>
      <c r="AQ15" s="145"/>
      <c r="AR15" s="145"/>
      <c r="AS15" s="145"/>
      <c r="AT15" s="244"/>
      <c r="AU15" s="1"/>
      <c r="AV15" s="1"/>
      <c r="AW15" s="1"/>
      <c r="AX15" s="1"/>
      <c r="AY15" s="1"/>
      <c r="AZ15" s="1"/>
      <c r="BA15" s="1"/>
      <c r="BB15" s="1"/>
      <c r="BC15" s="1"/>
      <c r="BD15" s="1"/>
      <c r="BE15" s="1"/>
      <c r="BF15" s="1"/>
      <c r="BG15" s="1"/>
      <c r="BH15" s="1"/>
      <c r="BI15" s="1"/>
    </row>
    <row r="16" spans="1:61" ht="15" customHeight="1" x14ac:dyDescent="0.25">
      <c r="A16" s="1"/>
      <c r="B16" s="260"/>
      <c r="C16" s="145"/>
      <c r="D16" s="146"/>
      <c r="E16" s="157"/>
      <c r="F16" s="145"/>
      <c r="G16" s="145"/>
      <c r="H16" s="145"/>
      <c r="I16" s="145"/>
      <c r="J16" s="239" t="e">
        <f>IF(AND('Mapa Riesgos Gestión TRANSPORTE'!#REF!="Alta",'Mapa Riesgos Gestión TRANSPORTE'!#REF!="Leve"),CONCATENATE("R",'Mapa Riesgos Gestión TRANSPORTE'!#REF!),"")</f>
        <v>#REF!</v>
      </c>
      <c r="K16" s="220"/>
      <c r="L16" s="238" t="e">
        <f>IF(AND('Mapa Riesgos Gestión TRANSPORTE'!#REF!="Alta",'Mapa Riesgos Gestión TRANSPORTE'!#REF!="Leve"),CONCATENATE("R",'Mapa Riesgos Gestión TRANSPORTE'!#REF!),"")</f>
        <v>#REF!</v>
      </c>
      <c r="M16" s="220"/>
      <c r="N16" s="238" t="e">
        <f>IF(AND('Mapa Riesgos Gestión TRANSPORTE'!#REF!="Alta",'Mapa Riesgos Gestión TRANSPORTE'!#REF!="Leve"),CONCATENATE("R",'Mapa Riesgos Gestión TRANSPORTE'!#REF!),"")</f>
        <v>#REF!</v>
      </c>
      <c r="O16" s="216"/>
      <c r="P16" s="239" t="e">
        <f>IF(AND('Mapa Riesgos Gestión TRANSPORTE'!#REF!="Alta",'Mapa Riesgos Gestión TRANSPORTE'!#REF!="Menor"),CONCATENATE("R",'Mapa Riesgos Gestión TRANSPORTE'!#REF!),"")</f>
        <v>#REF!</v>
      </c>
      <c r="Q16" s="220"/>
      <c r="R16" s="238" t="e">
        <f>IF(AND('Mapa Riesgos Gestión TRANSPORTE'!#REF!="Alta",'Mapa Riesgos Gestión TRANSPORTE'!#REF!="Menor"),CONCATENATE("R",'Mapa Riesgos Gestión TRANSPORTE'!#REF!),"")</f>
        <v>#REF!</v>
      </c>
      <c r="S16" s="220"/>
      <c r="T16" s="238" t="e">
        <f>IF(AND('Mapa Riesgos Gestión TRANSPORTE'!#REF!="Alta",'Mapa Riesgos Gestión TRANSPORTE'!#REF!="Menor"),CONCATENATE("R",'Mapa Riesgos Gestión TRANSPORTE'!#REF!),"")</f>
        <v>#REF!</v>
      </c>
      <c r="U16" s="216"/>
      <c r="V16" s="227" t="e">
        <f>IF(AND('Mapa Riesgos Gestión TRANSPORTE'!#REF!="Alta",'Mapa Riesgos Gestión TRANSPORTE'!#REF!="Moderado"),CONCATENATE("R",'Mapa Riesgos Gestión TRANSPORTE'!#REF!),"")</f>
        <v>#REF!</v>
      </c>
      <c r="W16" s="220"/>
      <c r="X16" s="215" t="e">
        <f>IF(AND('Mapa Riesgos Gestión TRANSPORTE'!#REF!="Alta",'Mapa Riesgos Gestión TRANSPORTE'!#REF!="Moderado"),CONCATENATE("R",'Mapa Riesgos Gestión TRANSPORTE'!#REF!),"")</f>
        <v>#REF!</v>
      </c>
      <c r="Y16" s="220"/>
      <c r="Z16" s="215" t="e">
        <f>IF(AND('Mapa Riesgos Gestión TRANSPORTE'!#REF!="Alta",'Mapa Riesgos Gestión TRANSPORTE'!#REF!="Moderado"),CONCATENATE("R",'Mapa Riesgos Gestión TRANSPORTE'!#REF!),"")</f>
        <v>#REF!</v>
      </c>
      <c r="AA16" s="216"/>
      <c r="AB16" s="227" t="e">
        <f>IF(AND('Mapa Riesgos Gestión TRANSPORTE'!#REF!="Alta",'Mapa Riesgos Gestión TRANSPORTE'!#REF!="Mayor"),CONCATENATE("R",'Mapa Riesgos Gestión TRANSPORTE'!#REF!),"")</f>
        <v>#REF!</v>
      </c>
      <c r="AC16" s="220"/>
      <c r="AD16" s="215" t="e">
        <f>IF(AND('Mapa Riesgos Gestión TRANSPORTE'!#REF!="Alta",'Mapa Riesgos Gestión TRANSPORTE'!#REF!="Mayor"),CONCATENATE("R",'Mapa Riesgos Gestión TRANSPORTE'!#REF!),"")</f>
        <v>#REF!</v>
      </c>
      <c r="AE16" s="220"/>
      <c r="AF16" s="215" t="e">
        <f>IF(AND('Mapa Riesgos Gestión TRANSPORTE'!#REF!="Alta",'Mapa Riesgos Gestión TRANSPORTE'!#REF!="Mayor"),CONCATENATE("R",'Mapa Riesgos Gestión TRANSPORTE'!#REF!),"")</f>
        <v>#REF!</v>
      </c>
      <c r="AG16" s="216"/>
      <c r="AH16" s="219" t="e">
        <f>IF(AND('Mapa Riesgos Gestión TRANSPORTE'!#REF!="Alta",'Mapa Riesgos Gestión TRANSPORTE'!#REF!="Catastrófico"),CONCATENATE("R",'Mapa Riesgos Gestión TRANSPORTE'!#REF!),"")</f>
        <v>#REF!</v>
      </c>
      <c r="AI16" s="220"/>
      <c r="AJ16" s="223" t="e">
        <f>IF(AND('Mapa Riesgos Gestión TRANSPORTE'!#REF!="Alta",'Mapa Riesgos Gestión TRANSPORTE'!#REF!="Catastrófico"),CONCATENATE("R",'Mapa Riesgos Gestión TRANSPORTE'!#REF!),"")</f>
        <v>#REF!</v>
      </c>
      <c r="AK16" s="220"/>
      <c r="AL16" s="223" t="e">
        <f>IF(AND('Mapa Riesgos Gestión TRANSPORTE'!#REF!="Alta",'Mapa Riesgos Gestión TRANSPORTE'!#REF!="Catastrófico"),CONCATENATE("R",'Mapa Riesgos Gestión TRANSPORTE'!#REF!),"")</f>
        <v>#REF!</v>
      </c>
      <c r="AM16" s="216"/>
      <c r="AN16" s="1"/>
      <c r="AO16" s="243"/>
      <c r="AP16" s="145"/>
      <c r="AQ16" s="145"/>
      <c r="AR16" s="145"/>
      <c r="AS16" s="145"/>
      <c r="AT16" s="244"/>
      <c r="AU16" s="1"/>
      <c r="AV16" s="1"/>
      <c r="AW16" s="1"/>
      <c r="AX16" s="1"/>
      <c r="AY16" s="1"/>
      <c r="AZ16" s="1"/>
      <c r="BA16" s="1"/>
      <c r="BB16" s="1"/>
      <c r="BC16" s="1"/>
      <c r="BD16" s="1"/>
      <c r="BE16" s="1"/>
      <c r="BF16" s="1"/>
      <c r="BG16" s="1"/>
      <c r="BH16" s="1"/>
      <c r="BI16" s="1"/>
    </row>
    <row r="17" spans="1:61" ht="15" customHeight="1" x14ac:dyDescent="0.25">
      <c r="A17" s="1"/>
      <c r="B17" s="260"/>
      <c r="C17" s="145"/>
      <c r="D17" s="146"/>
      <c r="E17" s="157"/>
      <c r="F17" s="145"/>
      <c r="G17" s="145"/>
      <c r="H17" s="145"/>
      <c r="I17" s="145"/>
      <c r="J17" s="221"/>
      <c r="K17" s="222"/>
      <c r="L17" s="217"/>
      <c r="M17" s="222"/>
      <c r="N17" s="217"/>
      <c r="O17" s="218"/>
      <c r="P17" s="221"/>
      <c r="Q17" s="222"/>
      <c r="R17" s="217"/>
      <c r="S17" s="222"/>
      <c r="T17" s="217"/>
      <c r="U17" s="218"/>
      <c r="V17" s="221"/>
      <c r="W17" s="222"/>
      <c r="X17" s="217"/>
      <c r="Y17" s="222"/>
      <c r="Z17" s="217"/>
      <c r="AA17" s="218"/>
      <c r="AB17" s="221"/>
      <c r="AC17" s="222"/>
      <c r="AD17" s="217"/>
      <c r="AE17" s="222"/>
      <c r="AF17" s="217"/>
      <c r="AG17" s="218"/>
      <c r="AH17" s="221"/>
      <c r="AI17" s="222"/>
      <c r="AJ17" s="217"/>
      <c r="AK17" s="222"/>
      <c r="AL17" s="217"/>
      <c r="AM17" s="218"/>
      <c r="AN17" s="1"/>
      <c r="AO17" s="243"/>
      <c r="AP17" s="145"/>
      <c r="AQ17" s="145"/>
      <c r="AR17" s="145"/>
      <c r="AS17" s="145"/>
      <c r="AT17" s="244"/>
      <c r="AU17" s="1"/>
      <c r="AV17" s="1"/>
      <c r="AW17" s="1"/>
      <c r="AX17" s="1"/>
      <c r="AY17" s="1"/>
      <c r="AZ17" s="1"/>
      <c r="BA17" s="1"/>
      <c r="BB17" s="1"/>
      <c r="BC17" s="1"/>
      <c r="BD17" s="1"/>
      <c r="BE17" s="1"/>
      <c r="BF17" s="1"/>
      <c r="BG17" s="1"/>
      <c r="BH17" s="1"/>
      <c r="BI17" s="1"/>
    </row>
    <row r="18" spans="1:61" ht="15" customHeight="1" x14ac:dyDescent="0.25">
      <c r="A18" s="1"/>
      <c r="B18" s="260"/>
      <c r="C18" s="145"/>
      <c r="D18" s="146"/>
      <c r="E18" s="157"/>
      <c r="F18" s="145"/>
      <c r="G18" s="145"/>
      <c r="H18" s="145"/>
      <c r="I18" s="145"/>
      <c r="J18" s="239" t="e">
        <f>IF(AND('Mapa Riesgos Gestión TRANSPORTE'!#REF!="Alta",'Mapa Riesgos Gestión TRANSPORTE'!#REF!="Leve"),CONCATENATE("R",'Mapa Riesgos Gestión TRANSPORTE'!#REF!),"")</f>
        <v>#REF!</v>
      </c>
      <c r="K18" s="220"/>
      <c r="L18" s="238" t="e">
        <f>IF(AND('Mapa Riesgos Gestión TRANSPORTE'!#REF!="Alta",'Mapa Riesgos Gestión TRANSPORTE'!#REF!="Leve"),CONCATENATE("R",'Mapa Riesgos Gestión TRANSPORTE'!#REF!),"")</f>
        <v>#REF!</v>
      </c>
      <c r="M18" s="220"/>
      <c r="N18" s="238" t="e">
        <f>IF(AND('Mapa Riesgos Gestión TRANSPORTE'!#REF!="Alta",'Mapa Riesgos Gestión TRANSPORTE'!#REF!="Leve"),CONCATENATE("R",'Mapa Riesgos Gestión TRANSPORTE'!#REF!),"")</f>
        <v>#REF!</v>
      </c>
      <c r="O18" s="216"/>
      <c r="P18" s="239" t="e">
        <f>IF(AND('Mapa Riesgos Gestión TRANSPORTE'!#REF!="Alta",'Mapa Riesgos Gestión TRANSPORTE'!#REF!="Menor"),CONCATENATE("R",'Mapa Riesgos Gestión TRANSPORTE'!#REF!),"")</f>
        <v>#REF!</v>
      </c>
      <c r="Q18" s="220"/>
      <c r="R18" s="238" t="e">
        <f>IF(AND('Mapa Riesgos Gestión TRANSPORTE'!#REF!="Alta",'Mapa Riesgos Gestión TRANSPORTE'!#REF!="Menor"),CONCATENATE("R",'Mapa Riesgos Gestión TRANSPORTE'!#REF!),"")</f>
        <v>#REF!</v>
      </c>
      <c r="S18" s="220"/>
      <c r="T18" s="238" t="e">
        <f>IF(AND('Mapa Riesgos Gestión TRANSPORTE'!#REF!="Alta",'Mapa Riesgos Gestión TRANSPORTE'!#REF!="Menor"),CONCATENATE("R",'Mapa Riesgos Gestión TRANSPORTE'!#REF!),"")</f>
        <v>#REF!</v>
      </c>
      <c r="U18" s="216"/>
      <c r="V18" s="227" t="e">
        <f>IF(AND('Mapa Riesgos Gestión TRANSPORTE'!#REF!="Alta",'Mapa Riesgos Gestión TRANSPORTE'!#REF!="Moderado"),CONCATENATE("R",'Mapa Riesgos Gestión TRANSPORTE'!#REF!),"")</f>
        <v>#REF!</v>
      </c>
      <c r="W18" s="220"/>
      <c r="X18" s="215" t="e">
        <f>IF(AND('Mapa Riesgos Gestión TRANSPORTE'!#REF!="Alta",'Mapa Riesgos Gestión TRANSPORTE'!#REF!="Moderado"),CONCATENATE("R",'Mapa Riesgos Gestión TRANSPORTE'!#REF!),"")</f>
        <v>#REF!</v>
      </c>
      <c r="Y18" s="220"/>
      <c r="Z18" s="215" t="e">
        <f>IF(AND('Mapa Riesgos Gestión TRANSPORTE'!#REF!="Alta",'Mapa Riesgos Gestión TRANSPORTE'!#REF!="Moderado"),CONCATENATE("R",'Mapa Riesgos Gestión TRANSPORTE'!#REF!),"")</f>
        <v>#REF!</v>
      </c>
      <c r="AA18" s="216"/>
      <c r="AB18" s="227" t="e">
        <f>IF(AND('Mapa Riesgos Gestión TRANSPORTE'!#REF!="Alta",'Mapa Riesgos Gestión TRANSPORTE'!#REF!="Mayor"),CONCATENATE("R",'Mapa Riesgos Gestión TRANSPORTE'!#REF!),"")</f>
        <v>#REF!</v>
      </c>
      <c r="AC18" s="220"/>
      <c r="AD18" s="215" t="e">
        <f>IF(AND('Mapa Riesgos Gestión TRANSPORTE'!#REF!="Alta",'Mapa Riesgos Gestión TRANSPORTE'!#REF!="Mayor"),CONCATENATE("R",'Mapa Riesgos Gestión TRANSPORTE'!#REF!),"")</f>
        <v>#REF!</v>
      </c>
      <c r="AE18" s="220"/>
      <c r="AF18" s="215" t="e">
        <f>IF(AND('Mapa Riesgos Gestión TRANSPORTE'!#REF!="Alta",'Mapa Riesgos Gestión TRANSPORTE'!#REF!="Mayor"),CONCATENATE("R",'Mapa Riesgos Gestión TRANSPORTE'!#REF!),"")</f>
        <v>#REF!</v>
      </c>
      <c r="AG18" s="216"/>
      <c r="AH18" s="219" t="e">
        <f>IF(AND('Mapa Riesgos Gestión TRANSPORTE'!#REF!="Alta",'Mapa Riesgos Gestión TRANSPORTE'!#REF!="Catastrófico"),CONCATENATE("R",'Mapa Riesgos Gestión TRANSPORTE'!#REF!),"")</f>
        <v>#REF!</v>
      </c>
      <c r="AI18" s="220"/>
      <c r="AJ18" s="223" t="e">
        <f>IF(AND('Mapa Riesgos Gestión TRANSPORTE'!#REF!="Alta",'Mapa Riesgos Gestión TRANSPORTE'!#REF!="Catastrófico"),CONCATENATE("R",'Mapa Riesgos Gestión TRANSPORTE'!#REF!),"")</f>
        <v>#REF!</v>
      </c>
      <c r="AK18" s="220"/>
      <c r="AL18" s="223" t="e">
        <f>IF(AND('Mapa Riesgos Gestión TRANSPORTE'!#REF!="Alta",'Mapa Riesgos Gestión TRANSPORTE'!#REF!="Catastrófico"),CONCATENATE("R",'Mapa Riesgos Gestión TRANSPORTE'!#REF!),"")</f>
        <v>#REF!</v>
      </c>
      <c r="AM18" s="216"/>
      <c r="AN18" s="1"/>
      <c r="AO18" s="243"/>
      <c r="AP18" s="145"/>
      <c r="AQ18" s="145"/>
      <c r="AR18" s="145"/>
      <c r="AS18" s="145"/>
      <c r="AT18" s="244"/>
      <c r="AU18" s="1"/>
      <c r="AV18" s="1"/>
      <c r="AW18" s="1"/>
      <c r="AX18" s="1"/>
      <c r="AY18" s="1"/>
      <c r="AZ18" s="1"/>
      <c r="BA18" s="1"/>
      <c r="BB18" s="1"/>
      <c r="BC18" s="1"/>
      <c r="BD18" s="1"/>
      <c r="BE18" s="1"/>
      <c r="BF18" s="1"/>
      <c r="BG18" s="1"/>
      <c r="BH18" s="1"/>
      <c r="BI18" s="1"/>
    </row>
    <row r="19" spans="1:61" ht="15" customHeight="1" x14ac:dyDescent="0.25">
      <c r="A19" s="1"/>
      <c r="B19" s="260"/>
      <c r="C19" s="145"/>
      <c r="D19" s="146"/>
      <c r="E19" s="157"/>
      <c r="F19" s="145"/>
      <c r="G19" s="145"/>
      <c r="H19" s="145"/>
      <c r="I19" s="145"/>
      <c r="J19" s="221"/>
      <c r="K19" s="222"/>
      <c r="L19" s="217"/>
      <c r="M19" s="222"/>
      <c r="N19" s="217"/>
      <c r="O19" s="218"/>
      <c r="P19" s="221"/>
      <c r="Q19" s="222"/>
      <c r="R19" s="217"/>
      <c r="S19" s="222"/>
      <c r="T19" s="217"/>
      <c r="U19" s="218"/>
      <c r="V19" s="221"/>
      <c r="W19" s="222"/>
      <c r="X19" s="217"/>
      <c r="Y19" s="222"/>
      <c r="Z19" s="217"/>
      <c r="AA19" s="218"/>
      <c r="AB19" s="221"/>
      <c r="AC19" s="222"/>
      <c r="AD19" s="217"/>
      <c r="AE19" s="222"/>
      <c r="AF19" s="217"/>
      <c r="AG19" s="218"/>
      <c r="AH19" s="221"/>
      <c r="AI19" s="222"/>
      <c r="AJ19" s="217"/>
      <c r="AK19" s="222"/>
      <c r="AL19" s="217"/>
      <c r="AM19" s="218"/>
      <c r="AN19" s="1"/>
      <c r="AO19" s="243"/>
      <c r="AP19" s="145"/>
      <c r="AQ19" s="145"/>
      <c r="AR19" s="145"/>
      <c r="AS19" s="145"/>
      <c r="AT19" s="244"/>
      <c r="AU19" s="1"/>
      <c r="AV19" s="1"/>
      <c r="AW19" s="1"/>
      <c r="AX19" s="1"/>
      <c r="AY19" s="1"/>
      <c r="AZ19" s="1"/>
      <c r="BA19" s="1"/>
      <c r="BB19" s="1"/>
      <c r="BC19" s="1"/>
      <c r="BD19" s="1"/>
      <c r="BE19" s="1"/>
      <c r="BF19" s="1"/>
      <c r="BG19" s="1"/>
      <c r="BH19" s="1"/>
      <c r="BI19" s="1"/>
    </row>
    <row r="20" spans="1:61" ht="15" customHeight="1" x14ac:dyDescent="0.25">
      <c r="A20" s="1"/>
      <c r="B20" s="260"/>
      <c r="C20" s="145"/>
      <c r="D20" s="146"/>
      <c r="E20" s="157"/>
      <c r="F20" s="145"/>
      <c r="G20" s="145"/>
      <c r="H20" s="145"/>
      <c r="I20" s="145"/>
      <c r="J20" s="239" t="e">
        <f>IF(AND('Mapa Riesgos Gestión TRANSPORTE'!#REF!="Alta",'Mapa Riesgos Gestión TRANSPORTE'!#REF!="Leve"),CONCATENATE("R",'Mapa Riesgos Gestión TRANSPORTE'!#REF!),"")</f>
        <v>#REF!</v>
      </c>
      <c r="K20" s="220"/>
      <c r="L20" s="238" t="str">
        <f>IF(AND('Mapa Riesgos Gestión TRANSPORTE'!$H$17="Alta",'Mapa Riesgos Gestión TRANSPORTE'!$L$17="Leve"),CONCATENATE("R",'Mapa Riesgos Gestión TRANSPORTE'!$A$17),"")</f>
        <v/>
      </c>
      <c r="M20" s="220"/>
      <c r="N20" s="238" t="str">
        <f>IF(AND('Mapa Riesgos Gestión TRANSPORTE'!$H$23="Alta",'Mapa Riesgos Gestión TRANSPORTE'!$L$23="Leve"),CONCATENATE("R",'Mapa Riesgos Gestión TRANSPORTE'!$A$23),"")</f>
        <v/>
      </c>
      <c r="O20" s="216"/>
      <c r="P20" s="239" t="e">
        <f>IF(AND('Mapa Riesgos Gestión TRANSPORTE'!#REF!="Alta",'Mapa Riesgos Gestión TRANSPORTE'!#REF!="Menor"),CONCATENATE("R",'Mapa Riesgos Gestión TRANSPORTE'!#REF!),"")</f>
        <v>#REF!</v>
      </c>
      <c r="Q20" s="220"/>
      <c r="R20" s="238" t="str">
        <f>IF(AND('Mapa Riesgos Gestión TRANSPORTE'!$H$17="Alta",'Mapa Riesgos Gestión TRANSPORTE'!$L$17="Menor"),CONCATENATE("R",'Mapa Riesgos Gestión TRANSPORTE'!$A$17),"")</f>
        <v/>
      </c>
      <c r="S20" s="220"/>
      <c r="T20" s="238" t="str">
        <f>IF(AND('Mapa Riesgos Gestión TRANSPORTE'!$H$23="Alta",'Mapa Riesgos Gestión TRANSPORTE'!$L$23="Menor"),CONCATENATE("R",'Mapa Riesgos Gestión TRANSPORTE'!$A$23),"")</f>
        <v/>
      </c>
      <c r="U20" s="216"/>
      <c r="V20" s="227" t="e">
        <f>IF(AND('Mapa Riesgos Gestión TRANSPORTE'!#REF!="Alta",'Mapa Riesgos Gestión TRANSPORTE'!#REF!="Moderado"),CONCATENATE("R",'Mapa Riesgos Gestión TRANSPORTE'!#REF!),"")</f>
        <v>#REF!</v>
      </c>
      <c r="W20" s="220"/>
      <c r="X20" s="215" t="str">
        <f>IF(AND('Mapa Riesgos Gestión TRANSPORTE'!$H$17="Alta",'Mapa Riesgos Gestión TRANSPORTE'!$L$17="Moderado"),CONCATENATE("R",'Mapa Riesgos Gestión TRANSPORTE'!$A$17),"")</f>
        <v/>
      </c>
      <c r="Y20" s="220"/>
      <c r="Z20" s="215" t="str">
        <f>IF(AND('Mapa Riesgos Gestión TRANSPORTE'!$H$23="Alta",'Mapa Riesgos Gestión TRANSPORTE'!$L$23="Moderado"),CONCATENATE("R",'Mapa Riesgos Gestión TRANSPORTE'!$A$23),"")</f>
        <v/>
      </c>
      <c r="AA20" s="216"/>
      <c r="AB20" s="227" t="e">
        <f>IF(AND('Mapa Riesgos Gestión TRANSPORTE'!#REF!="Alta",'Mapa Riesgos Gestión TRANSPORTE'!#REF!="Mayor"),CONCATENATE("R",'Mapa Riesgos Gestión TRANSPORTE'!#REF!),"")</f>
        <v>#REF!</v>
      </c>
      <c r="AC20" s="220"/>
      <c r="AD20" s="215" t="str">
        <f>IF(AND('Mapa Riesgos Gestión TRANSPORTE'!$H$17="Alta",'Mapa Riesgos Gestión TRANSPORTE'!$L$17="Mayor"),CONCATENATE("R",'Mapa Riesgos Gestión TRANSPORTE'!$A$17),"")</f>
        <v/>
      </c>
      <c r="AE20" s="220"/>
      <c r="AF20" s="215" t="str">
        <f>IF(AND('Mapa Riesgos Gestión TRANSPORTE'!$H$23="Alta",'Mapa Riesgos Gestión TRANSPORTE'!$L$23="Mayor"),CONCATENATE("R",'Mapa Riesgos Gestión TRANSPORTE'!$A$23),"")</f>
        <v/>
      </c>
      <c r="AG20" s="216"/>
      <c r="AH20" s="219" t="e">
        <f>IF(AND('Mapa Riesgos Gestión TRANSPORTE'!#REF!="Alta",'Mapa Riesgos Gestión TRANSPORTE'!#REF!="Catastrófico"),CONCATENATE("R",'Mapa Riesgos Gestión TRANSPORTE'!#REF!),"")</f>
        <v>#REF!</v>
      </c>
      <c r="AI20" s="220"/>
      <c r="AJ20" s="223" t="str">
        <f>IF(AND('Mapa Riesgos Gestión TRANSPORTE'!$H$17="Alta",'Mapa Riesgos Gestión TRANSPORTE'!$L$17="Catastrófico"),CONCATENATE("R",'Mapa Riesgos Gestión TRANSPORTE'!$A$17),"")</f>
        <v/>
      </c>
      <c r="AK20" s="220"/>
      <c r="AL20" s="223" t="str">
        <f>IF(AND('Mapa Riesgos Gestión TRANSPORTE'!$H$23="Alta",'Mapa Riesgos Gestión TRANSPORTE'!$L$23="Catastrófico"),CONCATENATE("R",'Mapa Riesgos Gestión TRANSPORTE'!$A$23),"")</f>
        <v/>
      </c>
      <c r="AM20" s="216"/>
      <c r="AN20" s="1"/>
      <c r="AO20" s="243"/>
      <c r="AP20" s="145"/>
      <c r="AQ20" s="145"/>
      <c r="AR20" s="145"/>
      <c r="AS20" s="145"/>
      <c r="AT20" s="244"/>
      <c r="AU20" s="1"/>
      <c r="AV20" s="1"/>
      <c r="AW20" s="1"/>
      <c r="AX20" s="1"/>
      <c r="AY20" s="1"/>
      <c r="AZ20" s="1"/>
      <c r="BA20" s="1"/>
      <c r="BB20" s="1"/>
      <c r="BC20" s="1"/>
      <c r="BD20" s="1"/>
      <c r="BE20" s="1"/>
      <c r="BF20" s="1"/>
      <c r="BG20" s="1"/>
      <c r="BH20" s="1"/>
      <c r="BI20" s="1"/>
    </row>
    <row r="21" spans="1:61" ht="15.75" customHeight="1" x14ac:dyDescent="0.25">
      <c r="A21" s="1"/>
      <c r="B21" s="260"/>
      <c r="C21" s="145"/>
      <c r="D21" s="146"/>
      <c r="E21" s="229"/>
      <c r="F21" s="253"/>
      <c r="G21" s="253"/>
      <c r="H21" s="253"/>
      <c r="I21" s="253"/>
      <c r="J21" s="229"/>
      <c r="K21" s="230"/>
      <c r="L21" s="231"/>
      <c r="M21" s="230"/>
      <c r="N21" s="231"/>
      <c r="O21" s="232"/>
      <c r="P21" s="229"/>
      <c r="Q21" s="230"/>
      <c r="R21" s="231"/>
      <c r="S21" s="230"/>
      <c r="T21" s="231"/>
      <c r="U21" s="232"/>
      <c r="V21" s="229"/>
      <c r="W21" s="230"/>
      <c r="X21" s="231"/>
      <c r="Y21" s="230"/>
      <c r="Z21" s="231"/>
      <c r="AA21" s="232"/>
      <c r="AB21" s="229"/>
      <c r="AC21" s="230"/>
      <c r="AD21" s="231"/>
      <c r="AE21" s="230"/>
      <c r="AF21" s="231"/>
      <c r="AG21" s="232"/>
      <c r="AH21" s="229"/>
      <c r="AI21" s="230"/>
      <c r="AJ21" s="231"/>
      <c r="AK21" s="230"/>
      <c r="AL21" s="231"/>
      <c r="AM21" s="232"/>
      <c r="AN21" s="1"/>
      <c r="AO21" s="245"/>
      <c r="AP21" s="246"/>
      <c r="AQ21" s="246"/>
      <c r="AR21" s="246"/>
      <c r="AS21" s="246"/>
      <c r="AT21" s="247"/>
      <c r="AU21" s="1"/>
      <c r="AV21" s="1"/>
      <c r="AW21" s="1"/>
      <c r="AX21" s="1"/>
      <c r="AY21" s="1"/>
      <c r="AZ21" s="1"/>
      <c r="BA21" s="1"/>
      <c r="BB21" s="1"/>
      <c r="BC21" s="1"/>
      <c r="BD21" s="1"/>
      <c r="BE21" s="1"/>
      <c r="BF21" s="1"/>
      <c r="BG21" s="1"/>
      <c r="BH21" s="1"/>
      <c r="BI21" s="1"/>
    </row>
    <row r="22" spans="1:61" ht="15.75" customHeight="1" x14ac:dyDescent="0.25">
      <c r="A22" s="1"/>
      <c r="B22" s="260"/>
      <c r="C22" s="145"/>
      <c r="D22" s="146"/>
      <c r="E22" s="251" t="s">
        <v>125</v>
      </c>
      <c r="F22" s="252"/>
      <c r="G22" s="252"/>
      <c r="H22" s="252"/>
      <c r="I22" s="234"/>
      <c r="J22" s="235" t="str">
        <f ca="1">IF(AND('Mapa Riesgos Gestión TRANSPORTE'!$H$10="Media",'Mapa Riesgos Gestión TRANSPORTE'!$L$10="Leve"),CONCATENATE("R",'Mapa Riesgos Gestión TRANSPORTE'!$A$10),"")</f>
        <v/>
      </c>
      <c r="K22" s="225"/>
      <c r="L22" s="233" t="str">
        <f>IF(AND('Mapa Riesgos Gestión TRANSPORTE'!$H$16="Media",'Mapa Riesgos Gestión TRANSPORTE'!$L$16="Leve"),CONCATENATE("R",'Mapa Riesgos Gestión TRANSPORTE'!$A$16),"")</f>
        <v/>
      </c>
      <c r="M22" s="225"/>
      <c r="N22" s="233" t="e">
        <f>IF(AND('Mapa Riesgos Gestión TRANSPORTE'!#REF!="Media",'Mapa Riesgos Gestión TRANSPORTE'!#REF!="Leve"),CONCATENATE("R",'Mapa Riesgos Gestión TRANSPORTE'!#REF!),"")</f>
        <v>#REF!</v>
      </c>
      <c r="O22" s="234"/>
      <c r="P22" s="235" t="str">
        <f ca="1">IF(AND('Mapa Riesgos Gestión TRANSPORTE'!$H$10="Media",'Mapa Riesgos Gestión TRANSPORTE'!$L$10="Menor"),CONCATENATE("R",'Mapa Riesgos Gestión TRANSPORTE'!$A$10),"")</f>
        <v/>
      </c>
      <c r="Q22" s="225"/>
      <c r="R22" s="233" t="str">
        <f>IF(AND('Mapa Riesgos Gestión TRANSPORTE'!$H$16="Media",'Mapa Riesgos Gestión TRANSPORTE'!$L$16="Menor"),CONCATENATE("R",'Mapa Riesgos Gestión TRANSPORTE'!$A$16),"")</f>
        <v/>
      </c>
      <c r="S22" s="225"/>
      <c r="T22" s="233" t="e">
        <f>IF(AND('Mapa Riesgos Gestión TRANSPORTE'!#REF!="Media",'Mapa Riesgos Gestión TRANSPORTE'!#REF!="Menor"),CONCATENATE("R",'Mapa Riesgos Gestión TRANSPORTE'!#REF!),"")</f>
        <v>#REF!</v>
      </c>
      <c r="U22" s="234"/>
      <c r="V22" s="235" t="str">
        <f ca="1">IF(AND('Mapa Riesgos Gestión TRANSPORTE'!$H$10="Media",'Mapa Riesgos Gestión TRANSPORTE'!$L$10="Moderado"),CONCATENATE("R",'Mapa Riesgos Gestión TRANSPORTE'!$A$10),"")</f>
        <v/>
      </c>
      <c r="W22" s="225"/>
      <c r="X22" s="233" t="str">
        <f>IF(AND('Mapa Riesgos Gestión TRANSPORTE'!$H$16="Media",'Mapa Riesgos Gestión TRANSPORTE'!$L$16="Moderado"),CONCATENATE("R",'Mapa Riesgos Gestión TRANSPORTE'!$A$16),"")</f>
        <v/>
      </c>
      <c r="Y22" s="225"/>
      <c r="Z22" s="233" t="e">
        <f>IF(AND('Mapa Riesgos Gestión TRANSPORTE'!#REF!="Media",'Mapa Riesgos Gestión TRANSPORTE'!#REF!="Moderado"),CONCATENATE("R",'Mapa Riesgos Gestión TRANSPORTE'!#REF!),"")</f>
        <v>#REF!</v>
      </c>
      <c r="AA22" s="234"/>
      <c r="AB22" s="224" t="str">
        <f ca="1">IF(AND('Mapa Riesgos Gestión TRANSPORTE'!$H$10="Media",'Mapa Riesgos Gestión TRANSPORTE'!$L$10="Mayor"),CONCATENATE("R",'Mapa Riesgos Gestión TRANSPORTE'!$A$10),"")</f>
        <v/>
      </c>
      <c r="AC22" s="225"/>
      <c r="AD22" s="226" t="str">
        <f>IF(AND('Mapa Riesgos Gestión TRANSPORTE'!$H$16="Media",'Mapa Riesgos Gestión TRANSPORTE'!$L$16="Mayor"),CONCATENATE("R",'Mapa Riesgos Gestión TRANSPORTE'!$A$16),"")</f>
        <v/>
      </c>
      <c r="AE22" s="225"/>
      <c r="AF22" s="226" t="e">
        <f>IF(AND('Mapa Riesgos Gestión TRANSPORTE'!#REF!="Media",'Mapa Riesgos Gestión TRANSPORTE'!#REF!="Mayor"),CONCATENATE("R",'Mapa Riesgos Gestión TRANSPORTE'!#REF!),"")</f>
        <v>#REF!</v>
      </c>
      <c r="AG22" s="234"/>
      <c r="AH22" s="236" t="str">
        <f ca="1">IF(AND('Mapa Riesgos Gestión TRANSPORTE'!$H$10="Media",'Mapa Riesgos Gestión TRANSPORTE'!$L$10="Catastrófico"),CONCATENATE("R",'Mapa Riesgos Gestión TRANSPORTE'!$A$10),"")</f>
        <v/>
      </c>
      <c r="AI22" s="225"/>
      <c r="AJ22" s="228" t="str">
        <f>IF(AND('Mapa Riesgos Gestión TRANSPORTE'!$H$16="Media",'Mapa Riesgos Gestión TRANSPORTE'!$L$16="Catastrófico"),CONCATENATE("R",'Mapa Riesgos Gestión TRANSPORTE'!$A$16),"")</f>
        <v/>
      </c>
      <c r="AK22" s="225"/>
      <c r="AL22" s="228" t="e">
        <f>IF(AND('Mapa Riesgos Gestión TRANSPORTE'!#REF!="Media",'Mapa Riesgos Gestión TRANSPORTE'!#REF!="Catastrófico"),CONCATENATE("R",'Mapa Riesgos Gestión TRANSPORTE'!#REF!),"")</f>
        <v>#REF!</v>
      </c>
      <c r="AM22" s="234"/>
      <c r="AN22" s="1"/>
      <c r="AO22" s="249" t="s">
        <v>126</v>
      </c>
      <c r="AP22" s="241"/>
      <c r="AQ22" s="241"/>
      <c r="AR22" s="241"/>
      <c r="AS22" s="241"/>
      <c r="AT22" s="242"/>
      <c r="AU22" s="1"/>
      <c r="AV22" s="1"/>
      <c r="AW22" s="1"/>
      <c r="AX22" s="1"/>
      <c r="AY22" s="1"/>
      <c r="AZ22" s="1"/>
      <c r="BA22" s="1"/>
      <c r="BB22" s="1"/>
      <c r="BC22" s="1"/>
      <c r="BD22" s="1"/>
      <c r="BE22" s="1"/>
      <c r="BF22" s="1"/>
      <c r="BG22" s="1"/>
      <c r="BH22" s="1"/>
      <c r="BI22" s="1"/>
    </row>
    <row r="23" spans="1:61" ht="15.75" customHeight="1" x14ac:dyDescent="0.25">
      <c r="A23" s="1"/>
      <c r="B23" s="260"/>
      <c r="C23" s="145"/>
      <c r="D23" s="146"/>
      <c r="E23" s="157"/>
      <c r="F23" s="145"/>
      <c r="G23" s="145"/>
      <c r="H23" s="145"/>
      <c r="I23" s="146"/>
      <c r="J23" s="221"/>
      <c r="K23" s="222"/>
      <c r="L23" s="217"/>
      <c r="M23" s="222"/>
      <c r="N23" s="217"/>
      <c r="O23" s="218"/>
      <c r="P23" s="221"/>
      <c r="Q23" s="222"/>
      <c r="R23" s="217"/>
      <c r="S23" s="222"/>
      <c r="T23" s="217"/>
      <c r="U23" s="218"/>
      <c r="V23" s="221"/>
      <c r="W23" s="222"/>
      <c r="X23" s="217"/>
      <c r="Y23" s="222"/>
      <c r="Z23" s="217"/>
      <c r="AA23" s="218"/>
      <c r="AB23" s="221"/>
      <c r="AC23" s="222"/>
      <c r="AD23" s="217"/>
      <c r="AE23" s="222"/>
      <c r="AF23" s="217"/>
      <c r="AG23" s="218"/>
      <c r="AH23" s="221"/>
      <c r="AI23" s="222"/>
      <c r="AJ23" s="217"/>
      <c r="AK23" s="222"/>
      <c r="AL23" s="217"/>
      <c r="AM23" s="218"/>
      <c r="AN23" s="1"/>
      <c r="AO23" s="243"/>
      <c r="AP23" s="145"/>
      <c r="AQ23" s="145"/>
      <c r="AR23" s="145"/>
      <c r="AS23" s="145"/>
      <c r="AT23" s="244"/>
      <c r="AU23" s="1"/>
      <c r="AV23" s="1"/>
      <c r="AW23" s="1"/>
      <c r="AX23" s="1"/>
      <c r="AY23" s="1"/>
      <c r="AZ23" s="1"/>
      <c r="BA23" s="1"/>
      <c r="BB23" s="1"/>
      <c r="BC23" s="1"/>
      <c r="BD23" s="1"/>
      <c r="BE23" s="1"/>
      <c r="BF23" s="1"/>
      <c r="BG23" s="1"/>
      <c r="BH23" s="1"/>
      <c r="BI23" s="1"/>
    </row>
    <row r="24" spans="1:61" ht="15.75" customHeight="1" x14ac:dyDescent="0.25">
      <c r="A24" s="1"/>
      <c r="B24" s="260"/>
      <c r="C24" s="145"/>
      <c r="D24" s="146"/>
      <c r="E24" s="157"/>
      <c r="F24" s="145"/>
      <c r="G24" s="145"/>
      <c r="H24" s="145"/>
      <c r="I24" s="146"/>
      <c r="J24" s="239" t="e">
        <f>IF(AND('Mapa Riesgos Gestión TRANSPORTE'!#REF!="Media",'Mapa Riesgos Gestión TRANSPORTE'!#REF!="Leve"),CONCATENATE("R",'Mapa Riesgos Gestión TRANSPORTE'!#REF!),"")</f>
        <v>#REF!</v>
      </c>
      <c r="K24" s="220"/>
      <c r="L24" s="238" t="e">
        <f>IF(AND('Mapa Riesgos Gestión TRANSPORTE'!#REF!="Media",'Mapa Riesgos Gestión TRANSPORTE'!#REF!="Leve"),CONCATENATE("R",'Mapa Riesgos Gestión TRANSPORTE'!#REF!),"")</f>
        <v>#REF!</v>
      </c>
      <c r="M24" s="220"/>
      <c r="N24" s="238" t="e">
        <f>IF(AND('Mapa Riesgos Gestión TRANSPORTE'!#REF!="Media",'Mapa Riesgos Gestión TRANSPORTE'!#REF!="Leve"),CONCATENATE("R",'Mapa Riesgos Gestión TRANSPORTE'!#REF!),"")</f>
        <v>#REF!</v>
      </c>
      <c r="O24" s="216"/>
      <c r="P24" s="239" t="e">
        <f>IF(AND('Mapa Riesgos Gestión TRANSPORTE'!#REF!="Media",'Mapa Riesgos Gestión TRANSPORTE'!#REF!="Menor"),CONCATENATE("R",'Mapa Riesgos Gestión TRANSPORTE'!#REF!),"")</f>
        <v>#REF!</v>
      </c>
      <c r="Q24" s="220"/>
      <c r="R24" s="238" t="e">
        <f>IF(AND('Mapa Riesgos Gestión TRANSPORTE'!#REF!="Media",'Mapa Riesgos Gestión TRANSPORTE'!#REF!="Menor"),CONCATENATE("R",'Mapa Riesgos Gestión TRANSPORTE'!#REF!),"")</f>
        <v>#REF!</v>
      </c>
      <c r="S24" s="220"/>
      <c r="T24" s="238" t="e">
        <f>IF(AND('Mapa Riesgos Gestión TRANSPORTE'!#REF!="Media",'Mapa Riesgos Gestión TRANSPORTE'!#REF!="Menor"),CONCATENATE("R",'Mapa Riesgos Gestión TRANSPORTE'!#REF!),"")</f>
        <v>#REF!</v>
      </c>
      <c r="U24" s="216"/>
      <c r="V24" s="239" t="e">
        <f>IF(AND('Mapa Riesgos Gestión TRANSPORTE'!#REF!="Media",'Mapa Riesgos Gestión TRANSPORTE'!#REF!="Moderado"),CONCATENATE("R",'Mapa Riesgos Gestión TRANSPORTE'!#REF!),"")</f>
        <v>#REF!</v>
      </c>
      <c r="W24" s="220"/>
      <c r="X24" s="238" t="e">
        <f>IF(AND('Mapa Riesgos Gestión TRANSPORTE'!#REF!="Media",'Mapa Riesgos Gestión TRANSPORTE'!#REF!="Moderado"),CONCATENATE("R",'Mapa Riesgos Gestión TRANSPORTE'!#REF!),"")</f>
        <v>#REF!</v>
      </c>
      <c r="Y24" s="220"/>
      <c r="Z24" s="238" t="e">
        <f>IF(AND('Mapa Riesgos Gestión TRANSPORTE'!#REF!="Media",'Mapa Riesgos Gestión TRANSPORTE'!#REF!="Moderado"),CONCATENATE("R",'Mapa Riesgos Gestión TRANSPORTE'!#REF!),"")</f>
        <v>#REF!</v>
      </c>
      <c r="AA24" s="216"/>
      <c r="AB24" s="227" t="e">
        <f>IF(AND('Mapa Riesgos Gestión TRANSPORTE'!#REF!="Media",'Mapa Riesgos Gestión TRANSPORTE'!#REF!="Mayor"),CONCATENATE("R",'Mapa Riesgos Gestión TRANSPORTE'!#REF!),"")</f>
        <v>#REF!</v>
      </c>
      <c r="AC24" s="220"/>
      <c r="AD24" s="215" t="e">
        <f>IF(AND('Mapa Riesgos Gestión TRANSPORTE'!#REF!="Media",'Mapa Riesgos Gestión TRANSPORTE'!#REF!="Mayor"),CONCATENATE("R",'Mapa Riesgos Gestión TRANSPORTE'!#REF!),"")</f>
        <v>#REF!</v>
      </c>
      <c r="AE24" s="220"/>
      <c r="AF24" s="215" t="e">
        <f>IF(AND('Mapa Riesgos Gestión TRANSPORTE'!#REF!="Media",'Mapa Riesgos Gestión TRANSPORTE'!#REF!="Mayor"),CONCATENATE("R",'Mapa Riesgos Gestión TRANSPORTE'!#REF!),"")</f>
        <v>#REF!</v>
      </c>
      <c r="AG24" s="216"/>
      <c r="AH24" s="219" t="e">
        <f>IF(AND('Mapa Riesgos Gestión TRANSPORTE'!#REF!="Media",'Mapa Riesgos Gestión TRANSPORTE'!#REF!="Catastrófico"),CONCATENATE("R",'Mapa Riesgos Gestión TRANSPORTE'!#REF!),"")</f>
        <v>#REF!</v>
      </c>
      <c r="AI24" s="220"/>
      <c r="AJ24" s="223" t="e">
        <f>IF(AND('Mapa Riesgos Gestión TRANSPORTE'!#REF!="Media",'Mapa Riesgos Gestión TRANSPORTE'!#REF!="Catastrófico"),CONCATENATE("R",'Mapa Riesgos Gestión TRANSPORTE'!#REF!),"")</f>
        <v>#REF!</v>
      </c>
      <c r="AK24" s="220"/>
      <c r="AL24" s="223" t="e">
        <f>IF(AND('Mapa Riesgos Gestión TRANSPORTE'!#REF!="Media",'Mapa Riesgos Gestión TRANSPORTE'!#REF!="Catastrófico"),CONCATENATE("R",'Mapa Riesgos Gestión TRANSPORTE'!#REF!),"")</f>
        <v>#REF!</v>
      </c>
      <c r="AM24" s="216"/>
      <c r="AN24" s="1"/>
      <c r="AO24" s="243"/>
      <c r="AP24" s="145"/>
      <c r="AQ24" s="145"/>
      <c r="AR24" s="145"/>
      <c r="AS24" s="145"/>
      <c r="AT24" s="244"/>
      <c r="AU24" s="1"/>
      <c r="AV24" s="1"/>
      <c r="AW24" s="1"/>
      <c r="AX24" s="1"/>
      <c r="AY24" s="1"/>
      <c r="AZ24" s="1"/>
      <c r="BA24" s="1"/>
      <c r="BB24" s="1"/>
      <c r="BC24" s="1"/>
      <c r="BD24" s="1"/>
      <c r="BE24" s="1"/>
      <c r="BF24" s="1"/>
      <c r="BG24" s="1"/>
      <c r="BH24" s="1"/>
      <c r="BI24" s="1"/>
    </row>
    <row r="25" spans="1:61" ht="15.75" customHeight="1" x14ac:dyDescent="0.25">
      <c r="A25" s="1"/>
      <c r="B25" s="260"/>
      <c r="C25" s="145"/>
      <c r="D25" s="146"/>
      <c r="E25" s="157"/>
      <c r="F25" s="145"/>
      <c r="G25" s="145"/>
      <c r="H25" s="145"/>
      <c r="I25" s="146"/>
      <c r="J25" s="221"/>
      <c r="K25" s="222"/>
      <c r="L25" s="217"/>
      <c r="M25" s="222"/>
      <c r="N25" s="217"/>
      <c r="O25" s="218"/>
      <c r="P25" s="221"/>
      <c r="Q25" s="222"/>
      <c r="R25" s="217"/>
      <c r="S25" s="222"/>
      <c r="T25" s="217"/>
      <c r="U25" s="218"/>
      <c r="V25" s="221"/>
      <c r="W25" s="222"/>
      <c r="X25" s="217"/>
      <c r="Y25" s="222"/>
      <c r="Z25" s="217"/>
      <c r="AA25" s="218"/>
      <c r="AB25" s="221"/>
      <c r="AC25" s="222"/>
      <c r="AD25" s="217"/>
      <c r="AE25" s="222"/>
      <c r="AF25" s="217"/>
      <c r="AG25" s="218"/>
      <c r="AH25" s="221"/>
      <c r="AI25" s="222"/>
      <c r="AJ25" s="217"/>
      <c r="AK25" s="222"/>
      <c r="AL25" s="217"/>
      <c r="AM25" s="218"/>
      <c r="AN25" s="1"/>
      <c r="AO25" s="243"/>
      <c r="AP25" s="145"/>
      <c r="AQ25" s="145"/>
      <c r="AR25" s="145"/>
      <c r="AS25" s="145"/>
      <c r="AT25" s="244"/>
      <c r="AU25" s="1"/>
      <c r="AV25" s="1"/>
      <c r="AW25" s="1"/>
      <c r="AX25" s="1"/>
      <c r="AY25" s="1"/>
      <c r="AZ25" s="1"/>
      <c r="BA25" s="1"/>
      <c r="BB25" s="1"/>
      <c r="BC25" s="1"/>
      <c r="BD25" s="1"/>
      <c r="BE25" s="1"/>
      <c r="BF25" s="1"/>
      <c r="BG25" s="1"/>
      <c r="BH25" s="1"/>
      <c r="BI25" s="1"/>
    </row>
    <row r="26" spans="1:61" ht="15.75" customHeight="1" x14ac:dyDescent="0.25">
      <c r="A26" s="1"/>
      <c r="B26" s="260"/>
      <c r="C26" s="145"/>
      <c r="D26" s="146"/>
      <c r="E26" s="157"/>
      <c r="F26" s="145"/>
      <c r="G26" s="145"/>
      <c r="H26" s="145"/>
      <c r="I26" s="146"/>
      <c r="J26" s="239" t="e">
        <f>IF(AND('Mapa Riesgos Gestión TRANSPORTE'!#REF!="Media",'Mapa Riesgos Gestión TRANSPORTE'!#REF!="Leve"),CONCATENATE("R",'Mapa Riesgos Gestión TRANSPORTE'!#REF!),"")</f>
        <v>#REF!</v>
      </c>
      <c r="K26" s="220"/>
      <c r="L26" s="238" t="e">
        <f>IF(AND('Mapa Riesgos Gestión TRANSPORTE'!#REF!="Media",'Mapa Riesgos Gestión TRANSPORTE'!#REF!="Leve"),CONCATENATE("R",'Mapa Riesgos Gestión TRANSPORTE'!#REF!),"")</f>
        <v>#REF!</v>
      </c>
      <c r="M26" s="220"/>
      <c r="N26" s="238" t="e">
        <f>IF(AND('Mapa Riesgos Gestión TRANSPORTE'!#REF!="Media",'Mapa Riesgos Gestión TRANSPORTE'!#REF!="Leve"),CONCATENATE("R",'Mapa Riesgos Gestión TRANSPORTE'!#REF!),"")</f>
        <v>#REF!</v>
      </c>
      <c r="O26" s="216"/>
      <c r="P26" s="239" t="e">
        <f>IF(AND('Mapa Riesgos Gestión TRANSPORTE'!#REF!="Media",'Mapa Riesgos Gestión TRANSPORTE'!#REF!="Menor"),CONCATENATE("R",'Mapa Riesgos Gestión TRANSPORTE'!#REF!),"")</f>
        <v>#REF!</v>
      </c>
      <c r="Q26" s="220"/>
      <c r="R26" s="238" t="e">
        <f>IF(AND('Mapa Riesgos Gestión TRANSPORTE'!#REF!="Media",'Mapa Riesgos Gestión TRANSPORTE'!#REF!="Menor"),CONCATENATE("R",'Mapa Riesgos Gestión TRANSPORTE'!#REF!),"")</f>
        <v>#REF!</v>
      </c>
      <c r="S26" s="220"/>
      <c r="T26" s="238" t="e">
        <f>IF(AND('Mapa Riesgos Gestión TRANSPORTE'!#REF!="Media",'Mapa Riesgos Gestión TRANSPORTE'!#REF!="Menor"),CONCATENATE("R",'Mapa Riesgos Gestión TRANSPORTE'!#REF!),"")</f>
        <v>#REF!</v>
      </c>
      <c r="U26" s="216"/>
      <c r="V26" s="239" t="e">
        <f>IF(AND('Mapa Riesgos Gestión TRANSPORTE'!#REF!="Media",'Mapa Riesgos Gestión TRANSPORTE'!#REF!="Moderado"),CONCATENATE("R",'Mapa Riesgos Gestión TRANSPORTE'!#REF!),"")</f>
        <v>#REF!</v>
      </c>
      <c r="W26" s="220"/>
      <c r="X26" s="238" t="e">
        <f>IF(AND('Mapa Riesgos Gestión TRANSPORTE'!#REF!="Media",'Mapa Riesgos Gestión TRANSPORTE'!#REF!="Moderado"),CONCATENATE("R",'Mapa Riesgos Gestión TRANSPORTE'!#REF!),"")</f>
        <v>#REF!</v>
      </c>
      <c r="Y26" s="220"/>
      <c r="Z26" s="238" t="e">
        <f>IF(AND('Mapa Riesgos Gestión TRANSPORTE'!#REF!="Media",'Mapa Riesgos Gestión TRANSPORTE'!#REF!="Moderado"),CONCATENATE("R",'Mapa Riesgos Gestión TRANSPORTE'!#REF!),"")</f>
        <v>#REF!</v>
      </c>
      <c r="AA26" s="216"/>
      <c r="AB26" s="227" t="e">
        <f>IF(AND('Mapa Riesgos Gestión TRANSPORTE'!#REF!="Media",'Mapa Riesgos Gestión TRANSPORTE'!#REF!="Mayor"),CONCATENATE("R",'Mapa Riesgos Gestión TRANSPORTE'!#REF!),"")</f>
        <v>#REF!</v>
      </c>
      <c r="AC26" s="220"/>
      <c r="AD26" s="215" t="e">
        <f>IF(AND('Mapa Riesgos Gestión TRANSPORTE'!#REF!="Media",'Mapa Riesgos Gestión TRANSPORTE'!#REF!="Mayor"),CONCATENATE("R",'Mapa Riesgos Gestión TRANSPORTE'!#REF!),"")</f>
        <v>#REF!</v>
      </c>
      <c r="AE26" s="220"/>
      <c r="AF26" s="215" t="e">
        <f>IF(AND('Mapa Riesgos Gestión TRANSPORTE'!#REF!="Media",'Mapa Riesgos Gestión TRANSPORTE'!#REF!="Mayor"),CONCATENATE("R",'Mapa Riesgos Gestión TRANSPORTE'!#REF!),"")</f>
        <v>#REF!</v>
      </c>
      <c r="AG26" s="216"/>
      <c r="AH26" s="219" t="e">
        <f>IF(AND('Mapa Riesgos Gestión TRANSPORTE'!#REF!="Media",'Mapa Riesgos Gestión TRANSPORTE'!#REF!="Catastrófico"),CONCATENATE("R",'Mapa Riesgos Gestión TRANSPORTE'!#REF!),"")</f>
        <v>#REF!</v>
      </c>
      <c r="AI26" s="220"/>
      <c r="AJ26" s="223" t="e">
        <f>IF(AND('Mapa Riesgos Gestión TRANSPORTE'!#REF!="Media",'Mapa Riesgos Gestión TRANSPORTE'!#REF!="Catastrófico"),CONCATENATE("R",'Mapa Riesgos Gestión TRANSPORTE'!#REF!),"")</f>
        <v>#REF!</v>
      </c>
      <c r="AK26" s="220"/>
      <c r="AL26" s="223" t="e">
        <f>IF(AND('Mapa Riesgos Gestión TRANSPORTE'!#REF!="Media",'Mapa Riesgos Gestión TRANSPORTE'!#REF!="Catastrófico"),CONCATENATE("R",'Mapa Riesgos Gestión TRANSPORTE'!#REF!),"")</f>
        <v>#REF!</v>
      </c>
      <c r="AM26" s="216"/>
      <c r="AN26" s="1"/>
      <c r="AO26" s="243"/>
      <c r="AP26" s="145"/>
      <c r="AQ26" s="145"/>
      <c r="AR26" s="145"/>
      <c r="AS26" s="145"/>
      <c r="AT26" s="244"/>
      <c r="AU26" s="1"/>
      <c r="AV26" s="1"/>
      <c r="AW26" s="1"/>
      <c r="AX26" s="1"/>
      <c r="AY26" s="1"/>
      <c r="AZ26" s="1"/>
      <c r="BA26" s="1"/>
      <c r="BB26" s="1"/>
      <c r="BC26" s="1"/>
      <c r="BD26" s="1"/>
      <c r="BE26" s="1"/>
      <c r="BF26" s="1"/>
      <c r="BG26" s="1"/>
      <c r="BH26" s="1"/>
      <c r="BI26" s="1"/>
    </row>
    <row r="27" spans="1:61" ht="15.75" customHeight="1" x14ac:dyDescent="0.25">
      <c r="A27" s="1"/>
      <c r="B27" s="260"/>
      <c r="C27" s="145"/>
      <c r="D27" s="146"/>
      <c r="E27" s="157"/>
      <c r="F27" s="145"/>
      <c r="G27" s="145"/>
      <c r="H27" s="145"/>
      <c r="I27" s="146"/>
      <c r="J27" s="221"/>
      <c r="K27" s="222"/>
      <c r="L27" s="217"/>
      <c r="M27" s="222"/>
      <c r="N27" s="217"/>
      <c r="O27" s="218"/>
      <c r="P27" s="221"/>
      <c r="Q27" s="222"/>
      <c r="R27" s="217"/>
      <c r="S27" s="222"/>
      <c r="T27" s="217"/>
      <c r="U27" s="218"/>
      <c r="V27" s="221"/>
      <c r="W27" s="222"/>
      <c r="X27" s="217"/>
      <c r="Y27" s="222"/>
      <c r="Z27" s="217"/>
      <c r="AA27" s="218"/>
      <c r="AB27" s="221"/>
      <c r="AC27" s="222"/>
      <c r="AD27" s="217"/>
      <c r="AE27" s="222"/>
      <c r="AF27" s="217"/>
      <c r="AG27" s="218"/>
      <c r="AH27" s="221"/>
      <c r="AI27" s="222"/>
      <c r="AJ27" s="217"/>
      <c r="AK27" s="222"/>
      <c r="AL27" s="217"/>
      <c r="AM27" s="218"/>
      <c r="AN27" s="1"/>
      <c r="AO27" s="243"/>
      <c r="AP27" s="145"/>
      <c r="AQ27" s="145"/>
      <c r="AR27" s="145"/>
      <c r="AS27" s="145"/>
      <c r="AT27" s="244"/>
      <c r="AU27" s="1"/>
      <c r="AV27" s="1"/>
      <c r="AW27" s="1"/>
      <c r="AX27" s="1"/>
      <c r="AY27" s="1"/>
      <c r="AZ27" s="1"/>
      <c r="BA27" s="1"/>
      <c r="BB27" s="1"/>
      <c r="BC27" s="1"/>
      <c r="BD27" s="1"/>
      <c r="BE27" s="1"/>
      <c r="BF27" s="1"/>
      <c r="BG27" s="1"/>
      <c r="BH27" s="1"/>
      <c r="BI27" s="1"/>
    </row>
    <row r="28" spans="1:61" ht="15.75" customHeight="1" x14ac:dyDescent="0.25">
      <c r="A28" s="1"/>
      <c r="B28" s="260"/>
      <c r="C28" s="145"/>
      <c r="D28" s="146"/>
      <c r="E28" s="157"/>
      <c r="F28" s="145"/>
      <c r="G28" s="145"/>
      <c r="H28" s="145"/>
      <c r="I28" s="146"/>
      <c r="J28" s="239" t="e">
        <f>IF(AND('Mapa Riesgos Gestión TRANSPORTE'!#REF!="Media",'Mapa Riesgos Gestión TRANSPORTE'!#REF!="Leve"),CONCATENATE("R",'Mapa Riesgos Gestión TRANSPORTE'!#REF!),"")</f>
        <v>#REF!</v>
      </c>
      <c r="K28" s="220"/>
      <c r="L28" s="238" t="str">
        <f>IF(AND('Mapa Riesgos Gestión TRANSPORTE'!$H$17="Media",'Mapa Riesgos Gestión TRANSPORTE'!$L$17="Leve"),CONCATENATE("R",'Mapa Riesgos Gestión TRANSPORTE'!$A$17),"")</f>
        <v/>
      </c>
      <c r="M28" s="220"/>
      <c r="N28" s="238" t="str">
        <f>IF(AND('Mapa Riesgos Gestión TRANSPORTE'!$H$23="Media",'Mapa Riesgos Gestión TRANSPORTE'!$L$23="Leve"),CONCATENATE("R",'Mapa Riesgos Gestión TRANSPORTE'!$A$23),"")</f>
        <v/>
      </c>
      <c r="O28" s="216"/>
      <c r="P28" s="239" t="e">
        <f>IF(AND('Mapa Riesgos Gestión TRANSPORTE'!#REF!="Media",'Mapa Riesgos Gestión TRANSPORTE'!#REF!="Menor"),CONCATENATE("R",'Mapa Riesgos Gestión TRANSPORTE'!#REF!),"")</f>
        <v>#REF!</v>
      </c>
      <c r="Q28" s="220"/>
      <c r="R28" s="238" t="str">
        <f>IF(AND('Mapa Riesgos Gestión TRANSPORTE'!$H$17="Media",'Mapa Riesgos Gestión TRANSPORTE'!$L$17="Menor"),CONCATENATE("R",'Mapa Riesgos Gestión TRANSPORTE'!$A$17),"")</f>
        <v/>
      </c>
      <c r="S28" s="220"/>
      <c r="T28" s="238" t="str">
        <f>IF(AND('Mapa Riesgos Gestión TRANSPORTE'!$H$23="Media",'Mapa Riesgos Gestión TRANSPORTE'!$L$23="Menor"),CONCATENATE("R",'Mapa Riesgos Gestión TRANSPORTE'!$A$23),"")</f>
        <v/>
      </c>
      <c r="U28" s="216"/>
      <c r="V28" s="239" t="e">
        <f>IF(AND('Mapa Riesgos Gestión TRANSPORTE'!#REF!="Media",'Mapa Riesgos Gestión TRANSPORTE'!#REF!="Moderado"),CONCATENATE("R",'Mapa Riesgos Gestión TRANSPORTE'!#REF!),"")</f>
        <v>#REF!</v>
      </c>
      <c r="W28" s="220"/>
      <c r="X28" s="238" t="str">
        <f>IF(AND('Mapa Riesgos Gestión TRANSPORTE'!$H$17="Media",'Mapa Riesgos Gestión TRANSPORTE'!$L$17="Moderado"),CONCATENATE("R",'Mapa Riesgos Gestión TRANSPORTE'!$A$17),"")</f>
        <v/>
      </c>
      <c r="Y28" s="220"/>
      <c r="Z28" s="238" t="str">
        <f>IF(AND('Mapa Riesgos Gestión TRANSPORTE'!$H$23="Media",'Mapa Riesgos Gestión TRANSPORTE'!$L$23="Moderado"),CONCATENATE("R",'Mapa Riesgos Gestión TRANSPORTE'!$A$23),"")</f>
        <v/>
      </c>
      <c r="AA28" s="216"/>
      <c r="AB28" s="227" t="e">
        <f>IF(AND('Mapa Riesgos Gestión TRANSPORTE'!#REF!="Media",'Mapa Riesgos Gestión TRANSPORTE'!#REF!="Mayor"),CONCATENATE("R",'Mapa Riesgos Gestión TRANSPORTE'!#REF!),"")</f>
        <v>#REF!</v>
      </c>
      <c r="AC28" s="220"/>
      <c r="AD28" s="215" t="str">
        <f>IF(AND('Mapa Riesgos Gestión TRANSPORTE'!$H$17="Media",'Mapa Riesgos Gestión TRANSPORTE'!$L$17="Mayor"),CONCATENATE("R",'Mapa Riesgos Gestión TRANSPORTE'!$A$17),"")</f>
        <v/>
      </c>
      <c r="AE28" s="220"/>
      <c r="AF28" s="215" t="str">
        <f>IF(AND('Mapa Riesgos Gestión TRANSPORTE'!$H$23="Media",'Mapa Riesgos Gestión TRANSPORTE'!$L$23="Mayor"),CONCATENATE("R",'Mapa Riesgos Gestión TRANSPORTE'!$A$23),"")</f>
        <v/>
      </c>
      <c r="AG28" s="216"/>
      <c r="AH28" s="219" t="e">
        <f>IF(AND('Mapa Riesgos Gestión TRANSPORTE'!#REF!="Media",'Mapa Riesgos Gestión TRANSPORTE'!#REF!="Catastrófico"),CONCATENATE("R",'Mapa Riesgos Gestión TRANSPORTE'!#REF!),"")</f>
        <v>#REF!</v>
      </c>
      <c r="AI28" s="220"/>
      <c r="AJ28" s="223" t="str">
        <f>IF(AND('Mapa Riesgos Gestión TRANSPORTE'!$H$17="Media",'Mapa Riesgos Gestión TRANSPORTE'!$L$17="Catastrófico"),CONCATENATE("R",'Mapa Riesgos Gestión TRANSPORTE'!$A$17),"")</f>
        <v/>
      </c>
      <c r="AK28" s="220"/>
      <c r="AL28" s="223" t="str">
        <f>IF(AND('Mapa Riesgos Gestión TRANSPORTE'!$H$23="Media",'Mapa Riesgos Gestión TRANSPORTE'!$L$23="Catastrófico"),CONCATENATE("R",'Mapa Riesgos Gestión TRANSPORTE'!$A$23),"")</f>
        <v/>
      </c>
      <c r="AM28" s="216"/>
      <c r="AN28" s="1"/>
      <c r="AO28" s="243"/>
      <c r="AP28" s="145"/>
      <c r="AQ28" s="145"/>
      <c r="AR28" s="145"/>
      <c r="AS28" s="145"/>
      <c r="AT28" s="244"/>
      <c r="AU28" s="1"/>
      <c r="AV28" s="1"/>
      <c r="AW28" s="1"/>
      <c r="AX28" s="1"/>
      <c r="AY28" s="1"/>
      <c r="AZ28" s="1"/>
      <c r="BA28" s="1"/>
      <c r="BB28" s="1"/>
      <c r="BC28" s="1"/>
      <c r="BD28" s="1"/>
      <c r="BE28" s="1"/>
      <c r="BF28" s="1"/>
      <c r="BG28" s="1"/>
      <c r="BH28" s="1"/>
      <c r="BI28" s="1"/>
    </row>
    <row r="29" spans="1:61" ht="15.75" customHeight="1" x14ac:dyDescent="0.25">
      <c r="A29" s="1"/>
      <c r="B29" s="260"/>
      <c r="C29" s="145"/>
      <c r="D29" s="146"/>
      <c r="E29" s="229"/>
      <c r="F29" s="253"/>
      <c r="G29" s="253"/>
      <c r="H29" s="253"/>
      <c r="I29" s="232"/>
      <c r="J29" s="221"/>
      <c r="K29" s="222"/>
      <c r="L29" s="217"/>
      <c r="M29" s="222"/>
      <c r="N29" s="217"/>
      <c r="O29" s="218"/>
      <c r="P29" s="229"/>
      <c r="Q29" s="230"/>
      <c r="R29" s="231"/>
      <c r="S29" s="230"/>
      <c r="T29" s="231"/>
      <c r="U29" s="232"/>
      <c r="V29" s="229"/>
      <c r="W29" s="230"/>
      <c r="X29" s="231"/>
      <c r="Y29" s="230"/>
      <c r="Z29" s="231"/>
      <c r="AA29" s="232"/>
      <c r="AB29" s="229"/>
      <c r="AC29" s="230"/>
      <c r="AD29" s="231"/>
      <c r="AE29" s="230"/>
      <c r="AF29" s="231"/>
      <c r="AG29" s="232"/>
      <c r="AH29" s="229"/>
      <c r="AI29" s="230"/>
      <c r="AJ29" s="231"/>
      <c r="AK29" s="230"/>
      <c r="AL29" s="231"/>
      <c r="AM29" s="232"/>
      <c r="AN29" s="1"/>
      <c r="AO29" s="245"/>
      <c r="AP29" s="246"/>
      <c r="AQ29" s="246"/>
      <c r="AR29" s="246"/>
      <c r="AS29" s="246"/>
      <c r="AT29" s="247"/>
      <c r="AU29" s="1"/>
      <c r="AV29" s="1"/>
      <c r="AW29" s="1"/>
      <c r="AX29" s="1"/>
      <c r="AY29" s="1"/>
      <c r="AZ29" s="1"/>
      <c r="BA29" s="1"/>
      <c r="BB29" s="1"/>
      <c r="BC29" s="1"/>
      <c r="BD29" s="1"/>
      <c r="BE29" s="1"/>
      <c r="BF29" s="1"/>
      <c r="BG29" s="1"/>
      <c r="BH29" s="1"/>
      <c r="BI29" s="1"/>
    </row>
    <row r="30" spans="1:61" ht="15.75" customHeight="1" x14ac:dyDescent="0.25">
      <c r="A30" s="1"/>
      <c r="B30" s="260"/>
      <c r="C30" s="145"/>
      <c r="D30" s="146"/>
      <c r="E30" s="251" t="s">
        <v>127</v>
      </c>
      <c r="F30" s="252"/>
      <c r="G30" s="252"/>
      <c r="H30" s="252"/>
      <c r="I30" s="252"/>
      <c r="J30" s="254" t="str">
        <f ca="1">IF(AND('Mapa Riesgos Gestión TRANSPORTE'!$H$10="Baja",'Mapa Riesgos Gestión TRANSPORTE'!$L$10="Leve"),CONCATENATE("R",'Mapa Riesgos Gestión TRANSPORTE'!$A$10),"")</f>
        <v/>
      </c>
      <c r="K30" s="225"/>
      <c r="L30" s="256" t="str">
        <f>IF(AND('Mapa Riesgos Gestión TRANSPORTE'!$H$16="Baja",'Mapa Riesgos Gestión TRANSPORTE'!$L$16="Leve"),CONCATENATE("R",'Mapa Riesgos Gestión TRANSPORTE'!$A$16),"")</f>
        <v/>
      </c>
      <c r="M30" s="225"/>
      <c r="N30" s="256" t="e">
        <f>IF(AND('Mapa Riesgos Gestión TRANSPORTE'!#REF!="Baja",'Mapa Riesgos Gestión TRANSPORTE'!#REF!="Leve"),CONCATENATE("R",'Mapa Riesgos Gestión TRANSPORTE'!#REF!),"")</f>
        <v>#REF!</v>
      </c>
      <c r="O30" s="234"/>
      <c r="P30" s="233" t="str">
        <f ca="1">IF(AND('Mapa Riesgos Gestión TRANSPORTE'!$H$10="Baja",'Mapa Riesgos Gestión TRANSPORTE'!$L$10="Menor"),CONCATENATE("R",'Mapa Riesgos Gestión TRANSPORTE'!$A$10),"")</f>
        <v/>
      </c>
      <c r="Q30" s="225"/>
      <c r="R30" s="233" t="str">
        <f>IF(AND('Mapa Riesgos Gestión TRANSPORTE'!$H$16="Baja",'Mapa Riesgos Gestión TRANSPORTE'!$L$16="Menor"),CONCATENATE("R",'Mapa Riesgos Gestión TRANSPORTE'!$A$16),"")</f>
        <v/>
      </c>
      <c r="S30" s="225"/>
      <c r="T30" s="233" t="e">
        <f>IF(AND('Mapa Riesgos Gestión TRANSPORTE'!#REF!="Baja",'Mapa Riesgos Gestión TRANSPORTE'!#REF!="Menor"),CONCATENATE("R",'Mapa Riesgos Gestión TRANSPORTE'!#REF!),"")</f>
        <v>#REF!</v>
      </c>
      <c r="U30" s="234"/>
      <c r="V30" s="235" t="str">
        <f ca="1">IF(AND('Mapa Riesgos Gestión TRANSPORTE'!$H$10="Baja",'Mapa Riesgos Gestión TRANSPORTE'!$L$10="Moderado"),CONCATENATE("R",'Mapa Riesgos Gestión TRANSPORTE'!$A$10),"")</f>
        <v>R1</v>
      </c>
      <c r="W30" s="225"/>
      <c r="X30" s="233" t="str">
        <f>IF(AND('Mapa Riesgos Gestión TRANSPORTE'!$H$16="Baja",'Mapa Riesgos Gestión TRANSPORTE'!$L$16="Moderado"),CONCATENATE("R",'Mapa Riesgos Gestión TRANSPORTE'!$A$16),"")</f>
        <v/>
      </c>
      <c r="Y30" s="225"/>
      <c r="Z30" s="233" t="e">
        <f>IF(AND('Mapa Riesgos Gestión TRANSPORTE'!#REF!="Baja",'Mapa Riesgos Gestión TRANSPORTE'!#REF!="Moderado"),CONCATENATE("R",'Mapa Riesgos Gestión TRANSPORTE'!#REF!),"")</f>
        <v>#REF!</v>
      </c>
      <c r="AA30" s="234"/>
      <c r="AB30" s="224" t="str">
        <f ca="1">IF(AND('Mapa Riesgos Gestión TRANSPORTE'!$H$10="Baja",'Mapa Riesgos Gestión TRANSPORTE'!$L$10="Mayor"),CONCATENATE("R",'Mapa Riesgos Gestión TRANSPORTE'!$A$10),"")</f>
        <v/>
      </c>
      <c r="AC30" s="225"/>
      <c r="AD30" s="226" t="str">
        <f>IF(AND('Mapa Riesgos Gestión TRANSPORTE'!$H$16="Baja",'Mapa Riesgos Gestión TRANSPORTE'!$L$16="Mayor"),CONCATENATE("R",'Mapa Riesgos Gestión TRANSPORTE'!$A$16),"")</f>
        <v/>
      </c>
      <c r="AE30" s="225"/>
      <c r="AF30" s="226" t="e">
        <f>IF(AND('Mapa Riesgos Gestión TRANSPORTE'!#REF!="Baja",'Mapa Riesgos Gestión TRANSPORTE'!#REF!="Mayor"),CONCATENATE("R",'Mapa Riesgos Gestión TRANSPORTE'!#REF!),"")</f>
        <v>#REF!</v>
      </c>
      <c r="AG30" s="234"/>
      <c r="AH30" s="236" t="str">
        <f ca="1">IF(AND('Mapa Riesgos Gestión TRANSPORTE'!$H$10="Baja",'Mapa Riesgos Gestión TRANSPORTE'!$L$10="Catastrófico"),CONCATENATE("R",'Mapa Riesgos Gestión TRANSPORTE'!$A$10),"")</f>
        <v/>
      </c>
      <c r="AI30" s="225"/>
      <c r="AJ30" s="228" t="str">
        <f>IF(AND('Mapa Riesgos Gestión TRANSPORTE'!$H$16="Baja",'Mapa Riesgos Gestión TRANSPORTE'!$L$16="Catastrófico"),CONCATENATE("R",'Mapa Riesgos Gestión TRANSPORTE'!$A$16),"")</f>
        <v/>
      </c>
      <c r="AK30" s="225"/>
      <c r="AL30" s="228" t="e">
        <f>IF(AND('Mapa Riesgos Gestión TRANSPORTE'!#REF!="Baja",'Mapa Riesgos Gestión TRANSPORTE'!#REF!="Catastrófico"),CONCATENATE("R",'Mapa Riesgos Gestión TRANSPORTE'!#REF!),"")</f>
        <v>#REF!</v>
      </c>
      <c r="AM30" s="234"/>
      <c r="AN30" s="1"/>
      <c r="AO30" s="240" t="s">
        <v>128</v>
      </c>
      <c r="AP30" s="241"/>
      <c r="AQ30" s="241"/>
      <c r="AR30" s="241"/>
      <c r="AS30" s="241"/>
      <c r="AT30" s="242"/>
      <c r="AU30" s="1"/>
      <c r="AV30" s="1"/>
      <c r="AW30" s="1"/>
      <c r="AX30" s="1"/>
      <c r="AY30" s="1"/>
      <c r="AZ30" s="1"/>
      <c r="BA30" s="1"/>
      <c r="BB30" s="1"/>
      <c r="BC30" s="1"/>
      <c r="BD30" s="1"/>
      <c r="BE30" s="1"/>
      <c r="BF30" s="1"/>
      <c r="BG30" s="1"/>
      <c r="BH30" s="1"/>
      <c r="BI30" s="1"/>
    </row>
    <row r="31" spans="1:61" ht="15.75" customHeight="1" x14ac:dyDescent="0.25">
      <c r="A31" s="1"/>
      <c r="B31" s="260"/>
      <c r="C31" s="145"/>
      <c r="D31" s="146"/>
      <c r="E31" s="157"/>
      <c r="F31" s="145"/>
      <c r="G31" s="145"/>
      <c r="H31" s="145"/>
      <c r="I31" s="145"/>
      <c r="J31" s="221"/>
      <c r="K31" s="222"/>
      <c r="L31" s="217"/>
      <c r="M31" s="222"/>
      <c r="N31" s="217"/>
      <c r="O31" s="218"/>
      <c r="P31" s="217"/>
      <c r="Q31" s="222"/>
      <c r="R31" s="217"/>
      <c r="S31" s="222"/>
      <c r="T31" s="217"/>
      <c r="U31" s="218"/>
      <c r="V31" s="221"/>
      <c r="W31" s="222"/>
      <c r="X31" s="217"/>
      <c r="Y31" s="222"/>
      <c r="Z31" s="217"/>
      <c r="AA31" s="218"/>
      <c r="AB31" s="221"/>
      <c r="AC31" s="222"/>
      <c r="AD31" s="217"/>
      <c r="AE31" s="222"/>
      <c r="AF31" s="217"/>
      <c r="AG31" s="218"/>
      <c r="AH31" s="221"/>
      <c r="AI31" s="222"/>
      <c r="AJ31" s="217"/>
      <c r="AK31" s="222"/>
      <c r="AL31" s="217"/>
      <c r="AM31" s="218"/>
      <c r="AN31" s="1"/>
      <c r="AO31" s="243"/>
      <c r="AP31" s="145"/>
      <c r="AQ31" s="145"/>
      <c r="AR31" s="145"/>
      <c r="AS31" s="145"/>
      <c r="AT31" s="244"/>
      <c r="AU31" s="1"/>
      <c r="AV31" s="1"/>
      <c r="AW31" s="1"/>
      <c r="AX31" s="1"/>
      <c r="AY31" s="1"/>
      <c r="AZ31" s="1"/>
      <c r="BA31" s="1"/>
      <c r="BB31" s="1"/>
      <c r="BC31" s="1"/>
      <c r="BD31" s="1"/>
      <c r="BE31" s="1"/>
      <c r="BF31" s="1"/>
      <c r="BG31" s="1"/>
      <c r="BH31" s="1"/>
      <c r="BI31" s="1"/>
    </row>
    <row r="32" spans="1:61" ht="15.75" customHeight="1" x14ac:dyDescent="0.25">
      <c r="A32" s="1"/>
      <c r="B32" s="260"/>
      <c r="C32" s="145"/>
      <c r="D32" s="146"/>
      <c r="E32" s="157"/>
      <c r="F32" s="145"/>
      <c r="G32" s="145"/>
      <c r="H32" s="145"/>
      <c r="I32" s="145"/>
      <c r="J32" s="255" t="e">
        <f>IF(AND('Mapa Riesgos Gestión TRANSPORTE'!#REF!="Baja",'Mapa Riesgos Gestión TRANSPORTE'!#REF!="Leve"),CONCATENATE("R",'Mapa Riesgos Gestión TRANSPORTE'!#REF!),"")</f>
        <v>#REF!</v>
      </c>
      <c r="K32" s="220"/>
      <c r="L32" s="237" t="e">
        <f>IF(AND('Mapa Riesgos Gestión TRANSPORTE'!#REF!="Baja",'Mapa Riesgos Gestión TRANSPORTE'!#REF!="Leve"),CONCATENATE("R",'Mapa Riesgos Gestión TRANSPORTE'!#REF!),"")</f>
        <v>#REF!</v>
      </c>
      <c r="M32" s="220"/>
      <c r="N32" s="237" t="e">
        <f>IF(AND('Mapa Riesgos Gestión TRANSPORTE'!#REF!="Baja",'Mapa Riesgos Gestión TRANSPORTE'!#REF!="Leve"),CONCATENATE("R",'Mapa Riesgos Gestión TRANSPORTE'!#REF!),"")</f>
        <v>#REF!</v>
      </c>
      <c r="O32" s="216"/>
      <c r="P32" s="238" t="e">
        <f>IF(AND('Mapa Riesgos Gestión TRANSPORTE'!#REF!="Baja",'Mapa Riesgos Gestión TRANSPORTE'!#REF!="Menor"),CONCATENATE("R",'Mapa Riesgos Gestión TRANSPORTE'!#REF!),"")</f>
        <v>#REF!</v>
      </c>
      <c r="Q32" s="220"/>
      <c r="R32" s="238" t="e">
        <f>IF(AND('Mapa Riesgos Gestión TRANSPORTE'!#REF!="Baja",'Mapa Riesgos Gestión TRANSPORTE'!#REF!="Menor"),CONCATENATE("R",'Mapa Riesgos Gestión TRANSPORTE'!#REF!),"")</f>
        <v>#REF!</v>
      </c>
      <c r="S32" s="220"/>
      <c r="T32" s="238" t="e">
        <f>IF(AND('Mapa Riesgos Gestión TRANSPORTE'!#REF!="Baja",'Mapa Riesgos Gestión TRANSPORTE'!#REF!="Menor"),CONCATENATE("R",'Mapa Riesgos Gestión TRANSPORTE'!#REF!),"")</f>
        <v>#REF!</v>
      </c>
      <c r="U32" s="216"/>
      <c r="V32" s="239" t="e">
        <f>IF(AND('Mapa Riesgos Gestión TRANSPORTE'!#REF!="Baja",'Mapa Riesgos Gestión TRANSPORTE'!#REF!="Moderado"),CONCATENATE("R",'Mapa Riesgos Gestión TRANSPORTE'!#REF!),"")</f>
        <v>#REF!</v>
      </c>
      <c r="W32" s="220"/>
      <c r="X32" s="238" t="e">
        <f>IF(AND('Mapa Riesgos Gestión TRANSPORTE'!#REF!="Baja",'Mapa Riesgos Gestión TRANSPORTE'!#REF!="Moderado"),CONCATENATE("R",'Mapa Riesgos Gestión TRANSPORTE'!#REF!),"")</f>
        <v>#REF!</v>
      </c>
      <c r="Y32" s="220"/>
      <c r="Z32" s="238" t="e">
        <f>IF(AND('Mapa Riesgos Gestión TRANSPORTE'!#REF!="Baja",'Mapa Riesgos Gestión TRANSPORTE'!#REF!="Moderado"),CONCATENATE("R",'Mapa Riesgos Gestión TRANSPORTE'!#REF!),"")</f>
        <v>#REF!</v>
      </c>
      <c r="AA32" s="216"/>
      <c r="AB32" s="227" t="e">
        <f>IF(AND('Mapa Riesgos Gestión TRANSPORTE'!#REF!="Baja",'Mapa Riesgos Gestión TRANSPORTE'!#REF!="Mayor"),CONCATENATE("R",'Mapa Riesgos Gestión TRANSPORTE'!#REF!),"")</f>
        <v>#REF!</v>
      </c>
      <c r="AC32" s="220"/>
      <c r="AD32" s="215" t="e">
        <f>IF(AND('Mapa Riesgos Gestión TRANSPORTE'!#REF!="Baja",'Mapa Riesgos Gestión TRANSPORTE'!#REF!="Mayor"),CONCATENATE("R",'Mapa Riesgos Gestión TRANSPORTE'!#REF!),"")</f>
        <v>#REF!</v>
      </c>
      <c r="AE32" s="220"/>
      <c r="AF32" s="215" t="e">
        <f>IF(AND('Mapa Riesgos Gestión TRANSPORTE'!#REF!="Baja",'Mapa Riesgos Gestión TRANSPORTE'!#REF!="Mayor"),CONCATENATE("R",'Mapa Riesgos Gestión TRANSPORTE'!#REF!),"")</f>
        <v>#REF!</v>
      </c>
      <c r="AG32" s="216"/>
      <c r="AH32" s="219" t="e">
        <f>IF(AND('Mapa Riesgos Gestión TRANSPORTE'!#REF!="Baja",'Mapa Riesgos Gestión TRANSPORTE'!#REF!="Catastrófico"),CONCATENATE("R",'Mapa Riesgos Gestión TRANSPORTE'!#REF!),"")</f>
        <v>#REF!</v>
      </c>
      <c r="AI32" s="220"/>
      <c r="AJ32" s="223" t="e">
        <f>IF(AND('Mapa Riesgos Gestión TRANSPORTE'!#REF!="Baja",'Mapa Riesgos Gestión TRANSPORTE'!#REF!="Catastrófico"),CONCATENATE("R",'Mapa Riesgos Gestión TRANSPORTE'!#REF!),"")</f>
        <v>#REF!</v>
      </c>
      <c r="AK32" s="220"/>
      <c r="AL32" s="223" t="e">
        <f>IF(AND('Mapa Riesgos Gestión TRANSPORTE'!#REF!="Baja",'Mapa Riesgos Gestión TRANSPORTE'!#REF!="Catastrófico"),CONCATENATE("R",'Mapa Riesgos Gestión TRANSPORTE'!#REF!),"")</f>
        <v>#REF!</v>
      </c>
      <c r="AM32" s="216"/>
      <c r="AN32" s="1"/>
      <c r="AO32" s="243"/>
      <c r="AP32" s="145"/>
      <c r="AQ32" s="145"/>
      <c r="AR32" s="145"/>
      <c r="AS32" s="145"/>
      <c r="AT32" s="244"/>
      <c r="AU32" s="1"/>
      <c r="AV32" s="1"/>
      <c r="AW32" s="1"/>
      <c r="AX32" s="1"/>
      <c r="AY32" s="1"/>
      <c r="AZ32" s="1"/>
      <c r="BA32" s="1"/>
      <c r="BB32" s="1"/>
      <c r="BC32" s="1"/>
      <c r="BD32" s="1"/>
      <c r="BE32" s="1"/>
      <c r="BF32" s="1"/>
      <c r="BG32" s="1"/>
      <c r="BH32" s="1"/>
      <c r="BI32" s="1"/>
    </row>
    <row r="33" spans="1:61" ht="15.75" customHeight="1" x14ac:dyDescent="0.25">
      <c r="A33" s="1"/>
      <c r="B33" s="260"/>
      <c r="C33" s="145"/>
      <c r="D33" s="146"/>
      <c r="E33" s="157"/>
      <c r="F33" s="145"/>
      <c r="G33" s="145"/>
      <c r="H33" s="145"/>
      <c r="I33" s="145"/>
      <c r="J33" s="221"/>
      <c r="K33" s="222"/>
      <c r="L33" s="217"/>
      <c r="M33" s="222"/>
      <c r="N33" s="217"/>
      <c r="O33" s="218"/>
      <c r="P33" s="217"/>
      <c r="Q33" s="222"/>
      <c r="R33" s="217"/>
      <c r="S33" s="222"/>
      <c r="T33" s="217"/>
      <c r="U33" s="218"/>
      <c r="V33" s="221"/>
      <c r="W33" s="222"/>
      <c r="X33" s="217"/>
      <c r="Y33" s="222"/>
      <c r="Z33" s="217"/>
      <c r="AA33" s="218"/>
      <c r="AB33" s="221"/>
      <c r="AC33" s="222"/>
      <c r="AD33" s="217"/>
      <c r="AE33" s="222"/>
      <c r="AF33" s="217"/>
      <c r="AG33" s="218"/>
      <c r="AH33" s="221"/>
      <c r="AI33" s="222"/>
      <c r="AJ33" s="217"/>
      <c r="AK33" s="222"/>
      <c r="AL33" s="217"/>
      <c r="AM33" s="218"/>
      <c r="AN33" s="1"/>
      <c r="AO33" s="243"/>
      <c r="AP33" s="145"/>
      <c r="AQ33" s="145"/>
      <c r="AR33" s="145"/>
      <c r="AS33" s="145"/>
      <c r="AT33" s="244"/>
      <c r="AU33" s="1"/>
      <c r="AV33" s="1"/>
      <c r="AW33" s="1"/>
      <c r="AX33" s="1"/>
      <c r="AY33" s="1"/>
      <c r="AZ33" s="1"/>
      <c r="BA33" s="1"/>
      <c r="BB33" s="1"/>
      <c r="BC33" s="1"/>
      <c r="BD33" s="1"/>
      <c r="BE33" s="1"/>
      <c r="BF33" s="1"/>
      <c r="BG33" s="1"/>
      <c r="BH33" s="1"/>
      <c r="BI33" s="1"/>
    </row>
    <row r="34" spans="1:61" ht="15.75" customHeight="1" x14ac:dyDescent="0.25">
      <c r="A34" s="1"/>
      <c r="B34" s="260"/>
      <c r="C34" s="145"/>
      <c r="D34" s="146"/>
      <c r="E34" s="157"/>
      <c r="F34" s="145"/>
      <c r="G34" s="145"/>
      <c r="H34" s="145"/>
      <c r="I34" s="145"/>
      <c r="J34" s="255" t="e">
        <f>IF(AND('Mapa Riesgos Gestión TRANSPORTE'!#REF!="Baja",'Mapa Riesgos Gestión TRANSPORTE'!#REF!="Leve"),CONCATENATE("R",'Mapa Riesgos Gestión TRANSPORTE'!#REF!),"")</f>
        <v>#REF!</v>
      </c>
      <c r="K34" s="220"/>
      <c r="L34" s="237" t="e">
        <f>IF(AND('Mapa Riesgos Gestión TRANSPORTE'!#REF!="Baja",'Mapa Riesgos Gestión TRANSPORTE'!#REF!="Leve"),CONCATENATE("R",'Mapa Riesgos Gestión TRANSPORTE'!#REF!),"")</f>
        <v>#REF!</v>
      </c>
      <c r="M34" s="220"/>
      <c r="N34" s="237" t="e">
        <f>IF(AND('Mapa Riesgos Gestión TRANSPORTE'!#REF!="Baja",'Mapa Riesgos Gestión TRANSPORTE'!#REF!="Leve"),CONCATENATE("R",'Mapa Riesgos Gestión TRANSPORTE'!#REF!),"")</f>
        <v>#REF!</v>
      </c>
      <c r="O34" s="216"/>
      <c r="P34" s="238" t="e">
        <f>IF(AND('Mapa Riesgos Gestión TRANSPORTE'!#REF!="Baja",'Mapa Riesgos Gestión TRANSPORTE'!#REF!="Menor"),CONCATENATE("R",'Mapa Riesgos Gestión TRANSPORTE'!#REF!),"")</f>
        <v>#REF!</v>
      </c>
      <c r="Q34" s="220"/>
      <c r="R34" s="238" t="e">
        <f>IF(AND('Mapa Riesgos Gestión TRANSPORTE'!#REF!="Baja",'Mapa Riesgos Gestión TRANSPORTE'!#REF!="Menor"),CONCATENATE("R",'Mapa Riesgos Gestión TRANSPORTE'!#REF!),"")</f>
        <v>#REF!</v>
      </c>
      <c r="S34" s="220"/>
      <c r="T34" s="238" t="e">
        <f>IF(AND('Mapa Riesgos Gestión TRANSPORTE'!#REF!="Baja",'Mapa Riesgos Gestión TRANSPORTE'!#REF!="Menor"),CONCATENATE("R",'Mapa Riesgos Gestión TRANSPORTE'!#REF!),"")</f>
        <v>#REF!</v>
      </c>
      <c r="U34" s="216"/>
      <c r="V34" s="239" t="e">
        <f>IF(AND('Mapa Riesgos Gestión TRANSPORTE'!#REF!="Baja",'Mapa Riesgos Gestión TRANSPORTE'!#REF!="Moderado"),CONCATENATE("R",'Mapa Riesgos Gestión TRANSPORTE'!#REF!),"")</f>
        <v>#REF!</v>
      </c>
      <c r="W34" s="220"/>
      <c r="X34" s="238" t="e">
        <f>IF(AND('Mapa Riesgos Gestión TRANSPORTE'!#REF!="Baja",'Mapa Riesgos Gestión TRANSPORTE'!#REF!="Moderado"),CONCATENATE("R",'Mapa Riesgos Gestión TRANSPORTE'!#REF!),"")</f>
        <v>#REF!</v>
      </c>
      <c r="Y34" s="220"/>
      <c r="Z34" s="238" t="e">
        <f>IF(AND('Mapa Riesgos Gestión TRANSPORTE'!#REF!="Baja",'Mapa Riesgos Gestión TRANSPORTE'!#REF!="Moderado"),CONCATENATE("R",'Mapa Riesgos Gestión TRANSPORTE'!#REF!),"")</f>
        <v>#REF!</v>
      </c>
      <c r="AA34" s="216"/>
      <c r="AB34" s="227" t="e">
        <f>IF(AND('Mapa Riesgos Gestión TRANSPORTE'!#REF!="Baja",'Mapa Riesgos Gestión TRANSPORTE'!#REF!="Mayor"),CONCATENATE("R",'Mapa Riesgos Gestión TRANSPORTE'!#REF!),"")</f>
        <v>#REF!</v>
      </c>
      <c r="AC34" s="220"/>
      <c r="AD34" s="215" t="e">
        <f>IF(AND('Mapa Riesgos Gestión TRANSPORTE'!#REF!="Baja",'Mapa Riesgos Gestión TRANSPORTE'!#REF!="Mayor"),CONCATENATE("R",'Mapa Riesgos Gestión TRANSPORTE'!#REF!),"")</f>
        <v>#REF!</v>
      </c>
      <c r="AE34" s="220"/>
      <c r="AF34" s="215" t="e">
        <f>IF(AND('Mapa Riesgos Gestión TRANSPORTE'!#REF!="Baja",'Mapa Riesgos Gestión TRANSPORTE'!#REF!="Mayor"),CONCATENATE("R",'Mapa Riesgos Gestión TRANSPORTE'!#REF!),"")</f>
        <v>#REF!</v>
      </c>
      <c r="AG34" s="216"/>
      <c r="AH34" s="219" t="e">
        <f>IF(AND('Mapa Riesgos Gestión TRANSPORTE'!#REF!="Baja",'Mapa Riesgos Gestión TRANSPORTE'!#REF!="Catastrófico"),CONCATENATE("R",'Mapa Riesgos Gestión TRANSPORTE'!#REF!),"")</f>
        <v>#REF!</v>
      </c>
      <c r="AI34" s="220"/>
      <c r="AJ34" s="223" t="e">
        <f>IF(AND('Mapa Riesgos Gestión TRANSPORTE'!#REF!="Baja",'Mapa Riesgos Gestión TRANSPORTE'!#REF!="Catastrófico"),CONCATENATE("R",'Mapa Riesgos Gestión TRANSPORTE'!#REF!),"")</f>
        <v>#REF!</v>
      </c>
      <c r="AK34" s="220"/>
      <c r="AL34" s="223" t="e">
        <f>IF(AND('Mapa Riesgos Gestión TRANSPORTE'!#REF!="Baja",'Mapa Riesgos Gestión TRANSPORTE'!#REF!="Catastrófico"),CONCATENATE("R",'Mapa Riesgos Gestión TRANSPORTE'!#REF!),"")</f>
        <v>#REF!</v>
      </c>
      <c r="AM34" s="216"/>
      <c r="AN34" s="1"/>
      <c r="AO34" s="243"/>
      <c r="AP34" s="145"/>
      <c r="AQ34" s="145"/>
      <c r="AR34" s="145"/>
      <c r="AS34" s="145"/>
      <c r="AT34" s="244"/>
      <c r="AU34" s="1"/>
      <c r="AV34" s="1"/>
      <c r="AW34" s="1"/>
      <c r="AX34" s="1"/>
      <c r="AY34" s="1"/>
      <c r="AZ34" s="1"/>
      <c r="BA34" s="1"/>
      <c r="BB34" s="1"/>
      <c r="BC34" s="1"/>
      <c r="BD34" s="1"/>
      <c r="BE34" s="1"/>
      <c r="BF34" s="1"/>
      <c r="BG34" s="1"/>
      <c r="BH34" s="1"/>
      <c r="BI34" s="1"/>
    </row>
    <row r="35" spans="1:61" ht="15.75" customHeight="1" x14ac:dyDescent="0.25">
      <c r="A35" s="1"/>
      <c r="B35" s="260"/>
      <c r="C35" s="145"/>
      <c r="D35" s="146"/>
      <c r="E35" s="157"/>
      <c r="F35" s="145"/>
      <c r="G35" s="145"/>
      <c r="H35" s="145"/>
      <c r="I35" s="145"/>
      <c r="J35" s="221"/>
      <c r="K35" s="222"/>
      <c r="L35" s="217"/>
      <c r="M35" s="222"/>
      <c r="N35" s="217"/>
      <c r="O35" s="218"/>
      <c r="P35" s="217"/>
      <c r="Q35" s="222"/>
      <c r="R35" s="217"/>
      <c r="S35" s="222"/>
      <c r="T35" s="217"/>
      <c r="U35" s="218"/>
      <c r="V35" s="221"/>
      <c r="W35" s="222"/>
      <c r="X35" s="217"/>
      <c r="Y35" s="222"/>
      <c r="Z35" s="217"/>
      <c r="AA35" s="218"/>
      <c r="AB35" s="221"/>
      <c r="AC35" s="222"/>
      <c r="AD35" s="217"/>
      <c r="AE35" s="222"/>
      <c r="AF35" s="217"/>
      <c r="AG35" s="218"/>
      <c r="AH35" s="221"/>
      <c r="AI35" s="222"/>
      <c r="AJ35" s="217"/>
      <c r="AK35" s="222"/>
      <c r="AL35" s="217"/>
      <c r="AM35" s="218"/>
      <c r="AN35" s="1"/>
      <c r="AO35" s="243"/>
      <c r="AP35" s="145"/>
      <c r="AQ35" s="145"/>
      <c r="AR35" s="145"/>
      <c r="AS35" s="145"/>
      <c r="AT35" s="244"/>
      <c r="AU35" s="1"/>
      <c r="AV35" s="1"/>
      <c r="AW35" s="1"/>
      <c r="AX35" s="1"/>
      <c r="AY35" s="1"/>
      <c r="AZ35" s="1"/>
      <c r="BA35" s="1"/>
      <c r="BB35" s="1"/>
      <c r="BC35" s="1"/>
      <c r="BD35" s="1"/>
      <c r="BE35" s="1"/>
      <c r="BF35" s="1"/>
      <c r="BG35" s="1"/>
      <c r="BH35" s="1"/>
      <c r="BI35" s="1"/>
    </row>
    <row r="36" spans="1:61" ht="15.75" customHeight="1" x14ac:dyDescent="0.25">
      <c r="A36" s="1"/>
      <c r="B36" s="260"/>
      <c r="C36" s="145"/>
      <c r="D36" s="146"/>
      <c r="E36" s="157"/>
      <c r="F36" s="145"/>
      <c r="G36" s="145"/>
      <c r="H36" s="145"/>
      <c r="I36" s="145"/>
      <c r="J36" s="255" t="e">
        <f>IF(AND('Mapa Riesgos Gestión TRANSPORTE'!#REF!="Baja",'Mapa Riesgos Gestión TRANSPORTE'!#REF!="Leve"),CONCATENATE("R",'Mapa Riesgos Gestión TRANSPORTE'!#REF!),"")</f>
        <v>#REF!</v>
      </c>
      <c r="K36" s="220"/>
      <c r="L36" s="237" t="str">
        <f>IF(AND('Mapa Riesgos Gestión TRANSPORTE'!$H$17="Baja",'Mapa Riesgos Gestión TRANSPORTE'!$L$17="Leve"),CONCATENATE("R",'Mapa Riesgos Gestión TRANSPORTE'!$A$17),"")</f>
        <v/>
      </c>
      <c r="M36" s="220"/>
      <c r="N36" s="237" t="str">
        <f>IF(AND('Mapa Riesgos Gestión TRANSPORTE'!$H$23="Baja",'Mapa Riesgos Gestión TRANSPORTE'!$L$23="Leve"),CONCATENATE("R",'Mapa Riesgos Gestión TRANSPORTE'!$A$23),"")</f>
        <v/>
      </c>
      <c r="O36" s="216"/>
      <c r="P36" s="238" t="e">
        <f>IF(AND('Mapa Riesgos Gestión TRANSPORTE'!#REF!="Baja",'Mapa Riesgos Gestión TRANSPORTE'!#REF!="Menor"),CONCATENATE("R",'Mapa Riesgos Gestión TRANSPORTE'!#REF!),"")</f>
        <v>#REF!</v>
      </c>
      <c r="Q36" s="220"/>
      <c r="R36" s="238" t="str">
        <f>IF(AND('Mapa Riesgos Gestión TRANSPORTE'!$H$17="Baja",'Mapa Riesgos Gestión TRANSPORTE'!$L$17="Menor"),CONCATENATE("R",'Mapa Riesgos Gestión TRANSPORTE'!$A$17),"")</f>
        <v/>
      </c>
      <c r="S36" s="220"/>
      <c r="T36" s="238" t="str">
        <f>IF(AND('Mapa Riesgos Gestión TRANSPORTE'!$H$23="Baja",'Mapa Riesgos Gestión TRANSPORTE'!$L$23="Menor"),CONCATENATE("R",'Mapa Riesgos Gestión TRANSPORTE'!$A$23),"")</f>
        <v/>
      </c>
      <c r="U36" s="216"/>
      <c r="V36" s="239" t="e">
        <f>IF(AND('Mapa Riesgos Gestión TRANSPORTE'!#REF!="Baja",'Mapa Riesgos Gestión TRANSPORTE'!#REF!="Moderado"),CONCATENATE("R",'Mapa Riesgos Gestión TRANSPORTE'!#REF!),"")</f>
        <v>#REF!</v>
      </c>
      <c r="W36" s="220"/>
      <c r="X36" s="238" t="str">
        <f>IF(AND('Mapa Riesgos Gestión TRANSPORTE'!$H$17="Baja",'Mapa Riesgos Gestión TRANSPORTE'!$L$17="Moderado"),CONCATENATE("R",'Mapa Riesgos Gestión TRANSPORTE'!$A$17),"")</f>
        <v/>
      </c>
      <c r="Y36" s="220"/>
      <c r="Z36" s="238" t="str">
        <f>IF(AND('Mapa Riesgos Gestión TRANSPORTE'!$H$23="Baja",'Mapa Riesgos Gestión TRANSPORTE'!$L$23="Moderado"),CONCATENATE("R",'Mapa Riesgos Gestión TRANSPORTE'!$A$23),"")</f>
        <v/>
      </c>
      <c r="AA36" s="216"/>
      <c r="AB36" s="227" t="e">
        <f>IF(AND('Mapa Riesgos Gestión TRANSPORTE'!#REF!="Baja",'Mapa Riesgos Gestión TRANSPORTE'!#REF!="Mayor"),CONCATENATE("R",'Mapa Riesgos Gestión TRANSPORTE'!#REF!),"")</f>
        <v>#REF!</v>
      </c>
      <c r="AC36" s="220"/>
      <c r="AD36" s="215" t="str">
        <f>IF(AND('Mapa Riesgos Gestión TRANSPORTE'!$H$17="Baja",'Mapa Riesgos Gestión TRANSPORTE'!$L$17="Mayor"),CONCATENATE("R",'Mapa Riesgos Gestión TRANSPORTE'!$A$17),"")</f>
        <v/>
      </c>
      <c r="AE36" s="220"/>
      <c r="AF36" s="215" t="str">
        <f>IF(AND('Mapa Riesgos Gestión TRANSPORTE'!$H$23="Baja",'Mapa Riesgos Gestión TRANSPORTE'!$L$23="Mayor"),CONCATENATE("R",'Mapa Riesgos Gestión TRANSPORTE'!$A$23),"")</f>
        <v/>
      </c>
      <c r="AG36" s="216"/>
      <c r="AH36" s="219" t="e">
        <f>IF(AND('Mapa Riesgos Gestión TRANSPORTE'!#REF!="Baja",'Mapa Riesgos Gestión TRANSPORTE'!#REF!="Catastrófico"),CONCATENATE("R",'Mapa Riesgos Gestión TRANSPORTE'!#REF!),"")</f>
        <v>#REF!</v>
      </c>
      <c r="AI36" s="220"/>
      <c r="AJ36" s="223" t="str">
        <f>IF(AND('Mapa Riesgos Gestión TRANSPORTE'!$H$17="Baja",'Mapa Riesgos Gestión TRANSPORTE'!$L$17="Catastrófico"),CONCATENATE("R",'Mapa Riesgos Gestión TRANSPORTE'!$A$17),"")</f>
        <v/>
      </c>
      <c r="AK36" s="220"/>
      <c r="AL36" s="223" t="str">
        <f>IF(AND('Mapa Riesgos Gestión TRANSPORTE'!$H$23="Baja",'Mapa Riesgos Gestión TRANSPORTE'!$L$23="Catastrófico"),CONCATENATE("R",'Mapa Riesgos Gestión TRANSPORTE'!$A$23),"")</f>
        <v/>
      </c>
      <c r="AM36" s="216"/>
      <c r="AN36" s="1"/>
      <c r="AO36" s="243"/>
      <c r="AP36" s="145"/>
      <c r="AQ36" s="145"/>
      <c r="AR36" s="145"/>
      <c r="AS36" s="145"/>
      <c r="AT36" s="244"/>
      <c r="AU36" s="1"/>
      <c r="AV36" s="1"/>
      <c r="AW36" s="1"/>
      <c r="AX36" s="1"/>
      <c r="AY36" s="1"/>
      <c r="AZ36" s="1"/>
      <c r="BA36" s="1"/>
      <c r="BB36" s="1"/>
      <c r="BC36" s="1"/>
      <c r="BD36" s="1"/>
      <c r="BE36" s="1"/>
      <c r="BF36" s="1"/>
      <c r="BG36" s="1"/>
      <c r="BH36" s="1"/>
      <c r="BI36" s="1"/>
    </row>
    <row r="37" spans="1:61" ht="15.75" customHeight="1" x14ac:dyDescent="0.25">
      <c r="A37" s="1"/>
      <c r="B37" s="260"/>
      <c r="C37" s="145"/>
      <c r="D37" s="146"/>
      <c r="E37" s="229"/>
      <c r="F37" s="253"/>
      <c r="G37" s="253"/>
      <c r="H37" s="253"/>
      <c r="I37" s="253"/>
      <c r="J37" s="229"/>
      <c r="K37" s="230"/>
      <c r="L37" s="231"/>
      <c r="M37" s="230"/>
      <c r="N37" s="231"/>
      <c r="O37" s="232"/>
      <c r="P37" s="231"/>
      <c r="Q37" s="230"/>
      <c r="R37" s="231"/>
      <c r="S37" s="230"/>
      <c r="T37" s="231"/>
      <c r="U37" s="232"/>
      <c r="V37" s="229"/>
      <c r="W37" s="230"/>
      <c r="X37" s="231"/>
      <c r="Y37" s="230"/>
      <c r="Z37" s="231"/>
      <c r="AA37" s="232"/>
      <c r="AB37" s="229"/>
      <c r="AC37" s="230"/>
      <c r="AD37" s="231"/>
      <c r="AE37" s="230"/>
      <c r="AF37" s="231"/>
      <c r="AG37" s="232"/>
      <c r="AH37" s="229"/>
      <c r="AI37" s="230"/>
      <c r="AJ37" s="231"/>
      <c r="AK37" s="230"/>
      <c r="AL37" s="231"/>
      <c r="AM37" s="232"/>
      <c r="AN37" s="1"/>
      <c r="AO37" s="245"/>
      <c r="AP37" s="246"/>
      <c r="AQ37" s="246"/>
      <c r="AR37" s="246"/>
      <c r="AS37" s="246"/>
      <c r="AT37" s="247"/>
      <c r="AU37" s="1"/>
      <c r="AV37" s="1"/>
      <c r="AW37" s="1"/>
      <c r="AX37" s="1"/>
      <c r="AY37" s="1"/>
      <c r="AZ37" s="1"/>
      <c r="BA37" s="1"/>
      <c r="BB37" s="1"/>
      <c r="BC37" s="1"/>
      <c r="BD37" s="1"/>
      <c r="BE37" s="1"/>
      <c r="BF37" s="1"/>
      <c r="BG37" s="1"/>
      <c r="BH37" s="1"/>
      <c r="BI37" s="1"/>
    </row>
    <row r="38" spans="1:61" ht="15.75" customHeight="1" x14ac:dyDescent="0.25">
      <c r="A38" s="1"/>
      <c r="B38" s="260"/>
      <c r="C38" s="145"/>
      <c r="D38" s="146"/>
      <c r="E38" s="251" t="s">
        <v>129</v>
      </c>
      <c r="F38" s="252"/>
      <c r="G38" s="252"/>
      <c r="H38" s="252"/>
      <c r="I38" s="234"/>
      <c r="J38" s="254" t="str">
        <f ca="1">IF(AND('Mapa Riesgos Gestión TRANSPORTE'!$H$10="Muy Baja",'Mapa Riesgos Gestión TRANSPORTE'!$L$10="Leve"),CONCATENATE("R",'Mapa Riesgos Gestión TRANSPORTE'!$A$10),"")</f>
        <v/>
      </c>
      <c r="K38" s="225"/>
      <c r="L38" s="256" t="str">
        <f>IF(AND('Mapa Riesgos Gestión TRANSPORTE'!$H$16="Muy Baja",'Mapa Riesgos Gestión TRANSPORTE'!$L$16="Leve"),CONCATENATE("R",'Mapa Riesgos Gestión TRANSPORTE'!$A$16),"")</f>
        <v/>
      </c>
      <c r="M38" s="225"/>
      <c r="N38" s="256" t="e">
        <f>IF(AND('Mapa Riesgos Gestión TRANSPORTE'!#REF!="Muy Baja",'Mapa Riesgos Gestión TRANSPORTE'!#REF!="Leve"),CONCATENATE("R",'Mapa Riesgos Gestión TRANSPORTE'!#REF!),"")</f>
        <v>#REF!</v>
      </c>
      <c r="O38" s="234"/>
      <c r="P38" s="254" t="str">
        <f ca="1">IF(AND('Mapa Riesgos Gestión TRANSPORTE'!$H$10="Muy Baja",'Mapa Riesgos Gestión TRANSPORTE'!$L$10="Menor"),CONCATENATE("R",'Mapa Riesgos Gestión TRANSPORTE'!$A$10),"")</f>
        <v/>
      </c>
      <c r="Q38" s="225"/>
      <c r="R38" s="256" t="str">
        <f>IF(AND('Mapa Riesgos Gestión TRANSPORTE'!$H$16="Muy Baja",'Mapa Riesgos Gestión TRANSPORTE'!$L$16="Menor"),CONCATENATE("R",'Mapa Riesgos Gestión TRANSPORTE'!$A$16),"")</f>
        <v/>
      </c>
      <c r="S38" s="225"/>
      <c r="T38" s="256" t="e">
        <f>IF(AND('Mapa Riesgos Gestión TRANSPORTE'!#REF!="Muy Baja",'Mapa Riesgos Gestión TRANSPORTE'!#REF!="Menor"),CONCATENATE("R",'Mapa Riesgos Gestión TRANSPORTE'!#REF!),"")</f>
        <v>#REF!</v>
      </c>
      <c r="U38" s="234"/>
      <c r="V38" s="235" t="str">
        <f ca="1">IF(AND('Mapa Riesgos Gestión TRANSPORTE'!$H$10="Muy Baja",'Mapa Riesgos Gestión TRANSPORTE'!$L$10="Moderado"),CONCATENATE("R",'Mapa Riesgos Gestión TRANSPORTE'!$A$10),"")</f>
        <v/>
      </c>
      <c r="W38" s="225"/>
      <c r="X38" s="233" t="str">
        <f>IF(AND('Mapa Riesgos Gestión TRANSPORTE'!$H$16="Muy Baja",'Mapa Riesgos Gestión TRANSPORTE'!$L$16="Moderado"),CONCATENATE("R",'Mapa Riesgos Gestión TRANSPORTE'!$A$16),"")</f>
        <v/>
      </c>
      <c r="Y38" s="225"/>
      <c r="Z38" s="233" t="e">
        <f>IF(AND('Mapa Riesgos Gestión TRANSPORTE'!#REF!="Muy Baja",'Mapa Riesgos Gestión TRANSPORTE'!#REF!="Moderado"),CONCATENATE("R",'Mapa Riesgos Gestión TRANSPORTE'!#REF!),"")</f>
        <v>#REF!</v>
      </c>
      <c r="AA38" s="234"/>
      <c r="AB38" s="224" t="str">
        <f ca="1">IF(AND('Mapa Riesgos Gestión TRANSPORTE'!$H$10="Muy Baja",'Mapa Riesgos Gestión TRANSPORTE'!$L$10="Mayor"),CONCATENATE("R",'Mapa Riesgos Gestión TRANSPORTE'!$A$10),"")</f>
        <v/>
      </c>
      <c r="AC38" s="225"/>
      <c r="AD38" s="226" t="str">
        <f>IF(AND('Mapa Riesgos Gestión TRANSPORTE'!$H$16="Muy Baja",'Mapa Riesgos Gestión TRANSPORTE'!$L$16="Mayor"),CONCATENATE("R",'Mapa Riesgos Gestión TRANSPORTE'!$A$16),"")</f>
        <v/>
      </c>
      <c r="AE38" s="225"/>
      <c r="AF38" s="226" t="e">
        <f>IF(AND('Mapa Riesgos Gestión TRANSPORTE'!#REF!="Muy Baja",'Mapa Riesgos Gestión TRANSPORTE'!#REF!="Mayor"),CONCATENATE("R",'Mapa Riesgos Gestión TRANSPORTE'!#REF!),"")</f>
        <v>#REF!</v>
      </c>
      <c r="AG38" s="234"/>
      <c r="AH38" s="236" t="str">
        <f ca="1">IF(AND('Mapa Riesgos Gestión TRANSPORTE'!$H$10="Muy Baja",'Mapa Riesgos Gestión TRANSPORTE'!$L$10="Catastrófico"),CONCATENATE("R",'Mapa Riesgos Gestión TRANSPORTE'!$A$10),"")</f>
        <v/>
      </c>
      <c r="AI38" s="225"/>
      <c r="AJ38" s="228" t="str">
        <f>IF(AND('Mapa Riesgos Gestión TRANSPORTE'!$H$16="Muy Baja",'Mapa Riesgos Gestión TRANSPORTE'!$L$16="Catastrófico"),CONCATENATE("R",'Mapa Riesgos Gestión TRANSPORTE'!$A$16),"")</f>
        <v/>
      </c>
      <c r="AK38" s="225"/>
      <c r="AL38" s="228" t="e">
        <f>IF(AND('Mapa Riesgos Gestión TRANSPORTE'!#REF!="Muy Baja",'Mapa Riesgos Gestión TRANSPORTE'!#REF!="Catastrófico"),CONCATENATE("R",'Mapa Riesgos Gestión TRANSPORTE'!#REF!),"")</f>
        <v>#REF!</v>
      </c>
      <c r="AM38" s="234"/>
      <c r="AN38" s="1"/>
      <c r="AO38" s="1"/>
      <c r="AP38" s="1"/>
      <c r="AQ38" s="1"/>
      <c r="AR38" s="1"/>
      <c r="AS38" s="1"/>
      <c r="AT38" s="1"/>
      <c r="AU38" s="1"/>
      <c r="AV38" s="1"/>
      <c r="AW38" s="1"/>
      <c r="AX38" s="1"/>
      <c r="AY38" s="1"/>
      <c r="AZ38" s="1"/>
      <c r="BA38" s="1"/>
      <c r="BB38" s="1"/>
      <c r="BC38" s="1"/>
      <c r="BD38" s="1"/>
      <c r="BE38" s="1"/>
      <c r="BF38" s="1"/>
      <c r="BG38" s="1"/>
      <c r="BH38" s="1"/>
      <c r="BI38" s="1"/>
    </row>
    <row r="39" spans="1:61" ht="15.75" customHeight="1" x14ac:dyDescent="0.25">
      <c r="A39" s="1"/>
      <c r="B39" s="260"/>
      <c r="C39" s="145"/>
      <c r="D39" s="146"/>
      <c r="E39" s="157"/>
      <c r="F39" s="145"/>
      <c r="G39" s="145"/>
      <c r="H39" s="145"/>
      <c r="I39" s="146"/>
      <c r="J39" s="221"/>
      <c r="K39" s="222"/>
      <c r="L39" s="217"/>
      <c r="M39" s="222"/>
      <c r="N39" s="217"/>
      <c r="O39" s="218"/>
      <c r="P39" s="221"/>
      <c r="Q39" s="222"/>
      <c r="R39" s="217"/>
      <c r="S39" s="222"/>
      <c r="T39" s="217"/>
      <c r="U39" s="218"/>
      <c r="V39" s="221"/>
      <c r="W39" s="222"/>
      <c r="X39" s="217"/>
      <c r="Y39" s="222"/>
      <c r="Z39" s="217"/>
      <c r="AA39" s="218"/>
      <c r="AB39" s="221"/>
      <c r="AC39" s="222"/>
      <c r="AD39" s="217"/>
      <c r="AE39" s="222"/>
      <c r="AF39" s="217"/>
      <c r="AG39" s="218"/>
      <c r="AH39" s="221"/>
      <c r="AI39" s="222"/>
      <c r="AJ39" s="217"/>
      <c r="AK39" s="222"/>
      <c r="AL39" s="217"/>
      <c r="AM39" s="218"/>
      <c r="AN39" s="1"/>
      <c r="AO39" s="1"/>
      <c r="AP39" s="1"/>
      <c r="AQ39" s="1"/>
      <c r="AR39" s="1"/>
      <c r="AS39" s="1"/>
      <c r="AT39" s="1"/>
      <c r="AU39" s="1"/>
      <c r="AV39" s="1"/>
      <c r="AW39" s="1"/>
      <c r="AX39" s="1"/>
      <c r="AY39" s="1"/>
      <c r="AZ39" s="1"/>
      <c r="BA39" s="1"/>
      <c r="BB39" s="1"/>
      <c r="BC39" s="1"/>
      <c r="BD39" s="1"/>
      <c r="BE39" s="1"/>
      <c r="BF39" s="1"/>
      <c r="BG39" s="1"/>
      <c r="BH39" s="1"/>
      <c r="BI39" s="1"/>
    </row>
    <row r="40" spans="1:61" ht="15.75" customHeight="1" x14ac:dyDescent="0.25">
      <c r="A40" s="1"/>
      <c r="B40" s="260"/>
      <c r="C40" s="145"/>
      <c r="D40" s="146"/>
      <c r="E40" s="157"/>
      <c r="F40" s="145"/>
      <c r="G40" s="145"/>
      <c r="H40" s="145"/>
      <c r="I40" s="146"/>
      <c r="J40" s="255" t="e">
        <f>IF(AND('Mapa Riesgos Gestión TRANSPORTE'!#REF!="Muy Baja",'Mapa Riesgos Gestión TRANSPORTE'!#REF!="Leve"),CONCATENATE("R",'Mapa Riesgos Gestión TRANSPORTE'!#REF!),"")</f>
        <v>#REF!</v>
      </c>
      <c r="K40" s="220"/>
      <c r="L40" s="237" t="e">
        <f>IF(AND('Mapa Riesgos Gestión TRANSPORTE'!#REF!="Muy Baja",'Mapa Riesgos Gestión TRANSPORTE'!#REF!="Leve"),CONCATENATE("R",'Mapa Riesgos Gestión TRANSPORTE'!#REF!),"")</f>
        <v>#REF!</v>
      </c>
      <c r="M40" s="220"/>
      <c r="N40" s="237" t="e">
        <f>IF(AND('Mapa Riesgos Gestión TRANSPORTE'!#REF!="Muy Baja",'Mapa Riesgos Gestión TRANSPORTE'!#REF!="Leve"),CONCATENATE("R",'Mapa Riesgos Gestión TRANSPORTE'!#REF!),"")</f>
        <v>#REF!</v>
      </c>
      <c r="O40" s="216"/>
      <c r="P40" s="255" t="e">
        <f>IF(AND('Mapa Riesgos Gestión TRANSPORTE'!#REF!="Muy Baja",'Mapa Riesgos Gestión TRANSPORTE'!#REF!="Menor"),CONCATENATE("R",'Mapa Riesgos Gestión TRANSPORTE'!#REF!),"")</f>
        <v>#REF!</v>
      </c>
      <c r="Q40" s="220"/>
      <c r="R40" s="237" t="e">
        <f>IF(AND('Mapa Riesgos Gestión TRANSPORTE'!#REF!="Muy Baja",'Mapa Riesgos Gestión TRANSPORTE'!#REF!="Menor"),CONCATENATE("R",'Mapa Riesgos Gestión TRANSPORTE'!#REF!),"")</f>
        <v>#REF!</v>
      </c>
      <c r="S40" s="220"/>
      <c r="T40" s="237" t="e">
        <f>IF(AND('Mapa Riesgos Gestión TRANSPORTE'!#REF!="Muy Baja",'Mapa Riesgos Gestión TRANSPORTE'!#REF!="Menor"),CONCATENATE("R",'Mapa Riesgos Gestión TRANSPORTE'!#REF!),"")</f>
        <v>#REF!</v>
      </c>
      <c r="U40" s="216"/>
      <c r="V40" s="239" t="e">
        <f>IF(AND('Mapa Riesgos Gestión TRANSPORTE'!#REF!="Muy Baja",'Mapa Riesgos Gestión TRANSPORTE'!#REF!="Moderado"),CONCATENATE("R",'Mapa Riesgos Gestión TRANSPORTE'!#REF!),"")</f>
        <v>#REF!</v>
      </c>
      <c r="W40" s="220"/>
      <c r="X40" s="238" t="e">
        <f>IF(AND('Mapa Riesgos Gestión TRANSPORTE'!#REF!="Muy Baja",'Mapa Riesgos Gestión TRANSPORTE'!#REF!="Moderado"),CONCATENATE("R",'Mapa Riesgos Gestión TRANSPORTE'!#REF!),"")</f>
        <v>#REF!</v>
      </c>
      <c r="Y40" s="220"/>
      <c r="Z40" s="238" t="e">
        <f>IF(AND('Mapa Riesgos Gestión TRANSPORTE'!#REF!="Muy Baja",'Mapa Riesgos Gestión TRANSPORTE'!#REF!="Moderado"),CONCATENATE("R",'Mapa Riesgos Gestión TRANSPORTE'!#REF!),"")</f>
        <v>#REF!</v>
      </c>
      <c r="AA40" s="216"/>
      <c r="AB40" s="227" t="e">
        <f>IF(AND('Mapa Riesgos Gestión TRANSPORTE'!#REF!="Muy Baja",'Mapa Riesgos Gestión TRANSPORTE'!#REF!="Mayor"),CONCATENATE("R",'Mapa Riesgos Gestión TRANSPORTE'!#REF!),"")</f>
        <v>#REF!</v>
      </c>
      <c r="AC40" s="220"/>
      <c r="AD40" s="215" t="e">
        <f>IF(AND('Mapa Riesgos Gestión TRANSPORTE'!#REF!="Muy Baja",'Mapa Riesgos Gestión TRANSPORTE'!#REF!="Mayor"),CONCATENATE("R",'Mapa Riesgos Gestión TRANSPORTE'!#REF!),"")</f>
        <v>#REF!</v>
      </c>
      <c r="AE40" s="220"/>
      <c r="AF40" s="215" t="e">
        <f>IF(AND('Mapa Riesgos Gestión TRANSPORTE'!#REF!="Muy Baja",'Mapa Riesgos Gestión TRANSPORTE'!#REF!="Mayor"),CONCATENATE("R",'Mapa Riesgos Gestión TRANSPORTE'!#REF!),"")</f>
        <v>#REF!</v>
      </c>
      <c r="AG40" s="216"/>
      <c r="AH40" s="219" t="e">
        <f>IF(AND('Mapa Riesgos Gestión TRANSPORTE'!#REF!="Muy Baja",'Mapa Riesgos Gestión TRANSPORTE'!#REF!="Catastrófico"),CONCATENATE("R",'Mapa Riesgos Gestión TRANSPORTE'!#REF!),"")</f>
        <v>#REF!</v>
      </c>
      <c r="AI40" s="220"/>
      <c r="AJ40" s="223" t="e">
        <f>IF(AND('Mapa Riesgos Gestión TRANSPORTE'!#REF!="Muy Baja",'Mapa Riesgos Gestión TRANSPORTE'!#REF!="Catastrófico"),CONCATENATE("R",'Mapa Riesgos Gestión TRANSPORTE'!#REF!),"")</f>
        <v>#REF!</v>
      </c>
      <c r="AK40" s="220"/>
      <c r="AL40" s="223" t="e">
        <f>IF(AND('Mapa Riesgos Gestión TRANSPORTE'!#REF!="Muy Baja",'Mapa Riesgos Gestión TRANSPORTE'!#REF!="Catastrófico"),CONCATENATE("R",'Mapa Riesgos Gestión TRANSPORTE'!#REF!),"")</f>
        <v>#REF!</v>
      </c>
      <c r="AM40" s="216"/>
      <c r="AN40" s="1"/>
      <c r="AO40" s="1"/>
      <c r="AP40" s="1"/>
      <c r="AQ40" s="1"/>
      <c r="AR40" s="1"/>
      <c r="AS40" s="1"/>
      <c r="AT40" s="1"/>
      <c r="AU40" s="1"/>
      <c r="AV40" s="1"/>
      <c r="AW40" s="1"/>
      <c r="AX40" s="1"/>
      <c r="AY40" s="1"/>
      <c r="AZ40" s="1"/>
      <c r="BA40" s="1"/>
      <c r="BB40" s="1"/>
      <c r="BC40" s="1"/>
      <c r="BD40" s="1"/>
      <c r="BE40" s="1"/>
      <c r="BF40" s="1"/>
      <c r="BG40" s="1"/>
      <c r="BH40" s="1"/>
      <c r="BI40" s="1"/>
    </row>
    <row r="41" spans="1:61" ht="15.75" customHeight="1" x14ac:dyDescent="0.25">
      <c r="A41" s="1"/>
      <c r="B41" s="260"/>
      <c r="C41" s="145"/>
      <c r="D41" s="146"/>
      <c r="E41" s="157"/>
      <c r="F41" s="145"/>
      <c r="G41" s="145"/>
      <c r="H41" s="145"/>
      <c r="I41" s="146"/>
      <c r="J41" s="221"/>
      <c r="K41" s="222"/>
      <c r="L41" s="217"/>
      <c r="M41" s="222"/>
      <c r="N41" s="217"/>
      <c r="O41" s="218"/>
      <c r="P41" s="221"/>
      <c r="Q41" s="222"/>
      <c r="R41" s="217"/>
      <c r="S41" s="222"/>
      <c r="T41" s="217"/>
      <c r="U41" s="218"/>
      <c r="V41" s="221"/>
      <c r="W41" s="222"/>
      <c r="X41" s="217"/>
      <c r="Y41" s="222"/>
      <c r="Z41" s="217"/>
      <c r="AA41" s="218"/>
      <c r="AB41" s="221"/>
      <c r="AC41" s="222"/>
      <c r="AD41" s="217"/>
      <c r="AE41" s="222"/>
      <c r="AF41" s="217"/>
      <c r="AG41" s="218"/>
      <c r="AH41" s="221"/>
      <c r="AI41" s="222"/>
      <c r="AJ41" s="217"/>
      <c r="AK41" s="222"/>
      <c r="AL41" s="217"/>
      <c r="AM41" s="218"/>
      <c r="AN41" s="1"/>
      <c r="AO41" s="1"/>
      <c r="AP41" s="1"/>
      <c r="AQ41" s="1"/>
      <c r="AR41" s="1"/>
      <c r="AS41" s="1"/>
      <c r="AT41" s="1"/>
      <c r="AU41" s="1"/>
      <c r="AV41" s="1"/>
      <c r="AW41" s="1"/>
      <c r="AX41" s="1"/>
      <c r="AY41" s="1"/>
      <c r="AZ41" s="1"/>
      <c r="BA41" s="1"/>
      <c r="BB41" s="1"/>
      <c r="BC41" s="1"/>
      <c r="BD41" s="1"/>
      <c r="BE41" s="1"/>
      <c r="BF41" s="1"/>
      <c r="BG41" s="1"/>
      <c r="BH41" s="1"/>
      <c r="BI41" s="1"/>
    </row>
    <row r="42" spans="1:61" ht="15.75" customHeight="1" x14ac:dyDescent="0.25">
      <c r="A42" s="1"/>
      <c r="B42" s="260"/>
      <c r="C42" s="145"/>
      <c r="D42" s="146"/>
      <c r="E42" s="157"/>
      <c r="F42" s="145"/>
      <c r="G42" s="145"/>
      <c r="H42" s="145"/>
      <c r="I42" s="146"/>
      <c r="J42" s="255" t="e">
        <f>IF(AND('Mapa Riesgos Gestión TRANSPORTE'!#REF!="Muy Baja",'Mapa Riesgos Gestión TRANSPORTE'!#REF!="Leve"),CONCATENATE("R",'Mapa Riesgos Gestión TRANSPORTE'!#REF!),"")</f>
        <v>#REF!</v>
      </c>
      <c r="K42" s="220"/>
      <c r="L42" s="237" t="e">
        <f>IF(AND('Mapa Riesgos Gestión TRANSPORTE'!#REF!="Muy Baja",'Mapa Riesgos Gestión TRANSPORTE'!#REF!="Leve"),CONCATENATE("R",'Mapa Riesgos Gestión TRANSPORTE'!#REF!),"")</f>
        <v>#REF!</v>
      </c>
      <c r="M42" s="220"/>
      <c r="N42" s="237" t="e">
        <f>IF(AND('Mapa Riesgos Gestión TRANSPORTE'!#REF!="Muy Baja",'Mapa Riesgos Gestión TRANSPORTE'!#REF!="Leve"),CONCATENATE("R",'Mapa Riesgos Gestión TRANSPORTE'!#REF!),"")</f>
        <v>#REF!</v>
      </c>
      <c r="O42" s="216"/>
      <c r="P42" s="255" t="e">
        <f>IF(AND('Mapa Riesgos Gestión TRANSPORTE'!#REF!="Muy Baja",'Mapa Riesgos Gestión TRANSPORTE'!#REF!="Menor"),CONCATENATE("R",'Mapa Riesgos Gestión TRANSPORTE'!#REF!),"")</f>
        <v>#REF!</v>
      </c>
      <c r="Q42" s="220"/>
      <c r="R42" s="237" t="e">
        <f>IF(AND('Mapa Riesgos Gestión TRANSPORTE'!#REF!="Muy Baja",'Mapa Riesgos Gestión TRANSPORTE'!#REF!="Menor"),CONCATENATE("R",'Mapa Riesgos Gestión TRANSPORTE'!#REF!),"")</f>
        <v>#REF!</v>
      </c>
      <c r="S42" s="220"/>
      <c r="T42" s="237" t="e">
        <f>IF(AND('Mapa Riesgos Gestión TRANSPORTE'!#REF!="Muy Baja",'Mapa Riesgos Gestión TRANSPORTE'!#REF!="Menor"),CONCATENATE("R",'Mapa Riesgos Gestión TRANSPORTE'!#REF!),"")</f>
        <v>#REF!</v>
      </c>
      <c r="U42" s="216"/>
      <c r="V42" s="239" t="e">
        <f>IF(AND('Mapa Riesgos Gestión TRANSPORTE'!#REF!="Muy Baja",'Mapa Riesgos Gestión TRANSPORTE'!#REF!="Moderado"),CONCATENATE("R",'Mapa Riesgos Gestión TRANSPORTE'!#REF!),"")</f>
        <v>#REF!</v>
      </c>
      <c r="W42" s="220"/>
      <c r="X42" s="238" t="e">
        <f>IF(AND('Mapa Riesgos Gestión TRANSPORTE'!#REF!="Muy Baja",'Mapa Riesgos Gestión TRANSPORTE'!#REF!="Moderado"),CONCATENATE("R",'Mapa Riesgos Gestión TRANSPORTE'!#REF!),"")</f>
        <v>#REF!</v>
      </c>
      <c r="Y42" s="220"/>
      <c r="Z42" s="238" t="e">
        <f>IF(AND('Mapa Riesgos Gestión TRANSPORTE'!#REF!="Muy Baja",'Mapa Riesgos Gestión TRANSPORTE'!#REF!="Moderado"),CONCATENATE("R",'Mapa Riesgos Gestión TRANSPORTE'!#REF!),"")</f>
        <v>#REF!</v>
      </c>
      <c r="AA42" s="216"/>
      <c r="AB42" s="227" t="e">
        <f>IF(AND('Mapa Riesgos Gestión TRANSPORTE'!#REF!="Muy Baja",'Mapa Riesgos Gestión TRANSPORTE'!#REF!="Mayor"),CONCATENATE("R",'Mapa Riesgos Gestión TRANSPORTE'!#REF!),"")</f>
        <v>#REF!</v>
      </c>
      <c r="AC42" s="220"/>
      <c r="AD42" s="215" t="e">
        <f>IF(AND('Mapa Riesgos Gestión TRANSPORTE'!#REF!="Muy Baja",'Mapa Riesgos Gestión TRANSPORTE'!#REF!="Mayor"),CONCATENATE("R",'Mapa Riesgos Gestión TRANSPORTE'!#REF!),"")</f>
        <v>#REF!</v>
      </c>
      <c r="AE42" s="220"/>
      <c r="AF42" s="215" t="e">
        <f>IF(AND('Mapa Riesgos Gestión TRANSPORTE'!#REF!="Muy Baja",'Mapa Riesgos Gestión TRANSPORTE'!#REF!="Mayor"),CONCATENATE("R",'Mapa Riesgos Gestión TRANSPORTE'!#REF!),"")</f>
        <v>#REF!</v>
      </c>
      <c r="AG42" s="216"/>
      <c r="AH42" s="219" t="e">
        <f>IF(AND('Mapa Riesgos Gestión TRANSPORTE'!#REF!="Muy Baja",'Mapa Riesgos Gestión TRANSPORTE'!#REF!="Catastrófico"),CONCATENATE("R",'Mapa Riesgos Gestión TRANSPORTE'!#REF!),"")</f>
        <v>#REF!</v>
      </c>
      <c r="AI42" s="220"/>
      <c r="AJ42" s="223" t="e">
        <f>IF(AND('Mapa Riesgos Gestión TRANSPORTE'!#REF!="Muy Baja",'Mapa Riesgos Gestión TRANSPORTE'!#REF!="Catastrófico"),CONCATENATE("R",'Mapa Riesgos Gestión TRANSPORTE'!#REF!),"")</f>
        <v>#REF!</v>
      </c>
      <c r="AK42" s="220"/>
      <c r="AL42" s="223" t="e">
        <f>IF(AND('Mapa Riesgos Gestión TRANSPORTE'!#REF!="Muy Baja",'Mapa Riesgos Gestión TRANSPORTE'!#REF!="Catastrófico"),CONCATENATE("R",'Mapa Riesgos Gestión TRANSPORTE'!#REF!),"")</f>
        <v>#REF!</v>
      </c>
      <c r="AM42" s="216"/>
      <c r="AN42" s="1"/>
      <c r="AO42" s="1"/>
      <c r="AP42" s="1"/>
      <c r="AQ42" s="1"/>
      <c r="AR42" s="1"/>
      <c r="AS42" s="1"/>
      <c r="AT42" s="1"/>
      <c r="AU42" s="1"/>
      <c r="AV42" s="1"/>
      <c r="AW42" s="1"/>
      <c r="AX42" s="1"/>
      <c r="AY42" s="1"/>
      <c r="AZ42" s="1"/>
      <c r="BA42" s="1"/>
      <c r="BB42" s="1"/>
      <c r="BC42" s="1"/>
      <c r="BD42" s="1"/>
      <c r="BE42" s="1"/>
      <c r="BF42" s="1"/>
      <c r="BG42" s="1"/>
      <c r="BH42" s="1"/>
      <c r="BI42" s="1"/>
    </row>
    <row r="43" spans="1:61" ht="15.75" customHeight="1" x14ac:dyDescent="0.25">
      <c r="A43" s="1"/>
      <c r="B43" s="260"/>
      <c r="C43" s="145"/>
      <c r="D43" s="146"/>
      <c r="E43" s="157"/>
      <c r="F43" s="145"/>
      <c r="G43" s="145"/>
      <c r="H43" s="145"/>
      <c r="I43" s="146"/>
      <c r="J43" s="221"/>
      <c r="K43" s="222"/>
      <c r="L43" s="217"/>
      <c r="M43" s="222"/>
      <c r="N43" s="217"/>
      <c r="O43" s="218"/>
      <c r="P43" s="221"/>
      <c r="Q43" s="222"/>
      <c r="R43" s="217"/>
      <c r="S43" s="222"/>
      <c r="T43" s="217"/>
      <c r="U43" s="218"/>
      <c r="V43" s="221"/>
      <c r="W43" s="222"/>
      <c r="X43" s="217"/>
      <c r="Y43" s="222"/>
      <c r="Z43" s="217"/>
      <c r="AA43" s="218"/>
      <c r="AB43" s="221"/>
      <c r="AC43" s="222"/>
      <c r="AD43" s="217"/>
      <c r="AE43" s="222"/>
      <c r="AF43" s="217"/>
      <c r="AG43" s="218"/>
      <c r="AH43" s="221"/>
      <c r="AI43" s="222"/>
      <c r="AJ43" s="217"/>
      <c r="AK43" s="222"/>
      <c r="AL43" s="217"/>
      <c r="AM43" s="218"/>
      <c r="AN43" s="1"/>
      <c r="AO43" s="1"/>
      <c r="AP43" s="1"/>
      <c r="AQ43" s="1"/>
      <c r="AR43" s="1"/>
      <c r="AS43" s="1"/>
      <c r="AT43" s="1"/>
      <c r="AU43" s="1"/>
      <c r="AV43" s="1"/>
      <c r="AW43" s="1"/>
      <c r="AX43" s="1"/>
      <c r="AY43" s="1"/>
      <c r="AZ43" s="1"/>
      <c r="BA43" s="1"/>
      <c r="BB43" s="1"/>
      <c r="BC43" s="1"/>
      <c r="BD43" s="1"/>
      <c r="BE43" s="1"/>
      <c r="BF43" s="1"/>
      <c r="BG43" s="1"/>
      <c r="BH43" s="1"/>
      <c r="BI43" s="1"/>
    </row>
    <row r="44" spans="1:61" ht="15.75" customHeight="1" x14ac:dyDescent="0.25">
      <c r="A44" s="1"/>
      <c r="B44" s="260"/>
      <c r="C44" s="145"/>
      <c r="D44" s="146"/>
      <c r="E44" s="157"/>
      <c r="F44" s="145"/>
      <c r="G44" s="145"/>
      <c r="H44" s="145"/>
      <c r="I44" s="146"/>
      <c r="J44" s="255" t="e">
        <f>IF(AND('Mapa Riesgos Gestión TRANSPORTE'!#REF!="Muy Baja",'Mapa Riesgos Gestión TRANSPORTE'!#REF!="Leve"),CONCATENATE("R",'Mapa Riesgos Gestión TRANSPORTE'!#REF!),"")</f>
        <v>#REF!</v>
      </c>
      <c r="K44" s="220"/>
      <c r="L44" s="237" t="str">
        <f>IF(AND('Mapa Riesgos Gestión TRANSPORTE'!$H$17="Muy Baja",'Mapa Riesgos Gestión TRANSPORTE'!$L$17="Leve"),CONCATENATE("R",'Mapa Riesgos Gestión TRANSPORTE'!$A$17),"")</f>
        <v/>
      </c>
      <c r="M44" s="220"/>
      <c r="N44" s="237" t="str">
        <f>IF(AND('Mapa Riesgos Gestión TRANSPORTE'!$H$23="Muy Baja",'Mapa Riesgos Gestión TRANSPORTE'!$L$23="Leve"),CONCATENATE("R",'Mapa Riesgos Gestión TRANSPORTE'!$A$23),"")</f>
        <v/>
      </c>
      <c r="O44" s="216"/>
      <c r="P44" s="255" t="e">
        <f>IF(AND('Mapa Riesgos Gestión TRANSPORTE'!#REF!="Muy Baja",'Mapa Riesgos Gestión TRANSPORTE'!#REF!="Menor"),CONCATENATE("R",'Mapa Riesgos Gestión TRANSPORTE'!#REF!),"")</f>
        <v>#REF!</v>
      </c>
      <c r="Q44" s="220"/>
      <c r="R44" s="237" t="str">
        <f>IF(AND('Mapa Riesgos Gestión TRANSPORTE'!$H$17="Muy Baja",'Mapa Riesgos Gestión TRANSPORTE'!$L$17="Menor"),CONCATENATE("R",'Mapa Riesgos Gestión TRANSPORTE'!$A$17),"")</f>
        <v/>
      </c>
      <c r="S44" s="220"/>
      <c r="T44" s="237" t="str">
        <f>IF(AND('Mapa Riesgos Gestión TRANSPORTE'!$H$23="Muy Baja",'Mapa Riesgos Gestión TRANSPORTE'!$L$23="Menor"),CONCATENATE("R",'Mapa Riesgos Gestión TRANSPORTE'!$A$23),"")</f>
        <v/>
      </c>
      <c r="U44" s="216"/>
      <c r="V44" s="239" t="e">
        <f>IF(AND('Mapa Riesgos Gestión TRANSPORTE'!#REF!="Muy Baja",'Mapa Riesgos Gestión TRANSPORTE'!#REF!="Moderado"),CONCATENATE("R",'Mapa Riesgos Gestión TRANSPORTE'!#REF!),"")</f>
        <v>#REF!</v>
      </c>
      <c r="W44" s="220"/>
      <c r="X44" s="238" t="str">
        <f>IF(AND('Mapa Riesgos Gestión TRANSPORTE'!$H$17="Muy Baja",'Mapa Riesgos Gestión TRANSPORTE'!$L$17="Moderado"),CONCATENATE("R",'Mapa Riesgos Gestión TRANSPORTE'!$A$17),"")</f>
        <v/>
      </c>
      <c r="Y44" s="220"/>
      <c r="Z44" s="238" t="str">
        <f>IF(AND('Mapa Riesgos Gestión TRANSPORTE'!$H$23="Muy Baja",'Mapa Riesgos Gestión TRANSPORTE'!$L$23="Moderado"),CONCATENATE("R",'Mapa Riesgos Gestión TRANSPORTE'!$A$23),"")</f>
        <v/>
      </c>
      <c r="AA44" s="216"/>
      <c r="AB44" s="227" t="e">
        <f>IF(AND('Mapa Riesgos Gestión TRANSPORTE'!#REF!="Muy Baja",'Mapa Riesgos Gestión TRANSPORTE'!#REF!="Mayor"),CONCATENATE("R",'Mapa Riesgos Gestión TRANSPORTE'!#REF!),"")</f>
        <v>#REF!</v>
      </c>
      <c r="AC44" s="220"/>
      <c r="AD44" s="215" t="str">
        <f>IF(AND('Mapa Riesgos Gestión TRANSPORTE'!$H$17="Muy Baja",'Mapa Riesgos Gestión TRANSPORTE'!$L$17="Mayor"),CONCATENATE("R",'Mapa Riesgos Gestión TRANSPORTE'!$A$17),"")</f>
        <v/>
      </c>
      <c r="AE44" s="220"/>
      <c r="AF44" s="215" t="str">
        <f>IF(AND('Mapa Riesgos Gestión TRANSPORTE'!$H$23="Muy Baja",'Mapa Riesgos Gestión TRANSPORTE'!$L$23="Mayor"),CONCATENATE("R",'Mapa Riesgos Gestión TRANSPORTE'!$A$23),"")</f>
        <v/>
      </c>
      <c r="AG44" s="216"/>
      <c r="AH44" s="219" t="e">
        <f>IF(AND('Mapa Riesgos Gestión TRANSPORTE'!#REF!="Muy Baja",'Mapa Riesgos Gestión TRANSPORTE'!#REF!="Catastrófico"),CONCATENATE("R",'Mapa Riesgos Gestión TRANSPORTE'!#REF!),"")</f>
        <v>#REF!</v>
      </c>
      <c r="AI44" s="220"/>
      <c r="AJ44" s="223" t="str">
        <f>IF(AND('Mapa Riesgos Gestión TRANSPORTE'!$H$17="Muy Baja",'Mapa Riesgos Gestión TRANSPORTE'!$L$17="Catastrófico"),CONCATENATE("R",'Mapa Riesgos Gestión TRANSPORTE'!$A$17),"")</f>
        <v/>
      </c>
      <c r="AK44" s="220"/>
      <c r="AL44" s="223" t="str">
        <f>IF(AND('Mapa Riesgos Gestión TRANSPORTE'!$H$23="Muy Baja",'Mapa Riesgos Gestión TRANSPORTE'!$L$23="Catastrófico"),CONCATENATE("R",'Mapa Riesgos Gestión TRANSPORTE'!$A$23),"")</f>
        <v/>
      </c>
      <c r="AM44" s="216"/>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x14ac:dyDescent="0.25">
      <c r="A45" s="1"/>
      <c r="B45" s="217"/>
      <c r="C45" s="262"/>
      <c r="D45" s="218"/>
      <c r="E45" s="229"/>
      <c r="F45" s="253"/>
      <c r="G45" s="253"/>
      <c r="H45" s="253"/>
      <c r="I45" s="232"/>
      <c r="J45" s="229"/>
      <c r="K45" s="230"/>
      <c r="L45" s="231"/>
      <c r="M45" s="230"/>
      <c r="N45" s="231"/>
      <c r="O45" s="232"/>
      <c r="P45" s="229"/>
      <c r="Q45" s="230"/>
      <c r="R45" s="231"/>
      <c r="S45" s="230"/>
      <c r="T45" s="231"/>
      <c r="U45" s="232"/>
      <c r="V45" s="229"/>
      <c r="W45" s="230"/>
      <c r="X45" s="231"/>
      <c r="Y45" s="230"/>
      <c r="Z45" s="231"/>
      <c r="AA45" s="232"/>
      <c r="AB45" s="229"/>
      <c r="AC45" s="230"/>
      <c r="AD45" s="231"/>
      <c r="AE45" s="230"/>
      <c r="AF45" s="231"/>
      <c r="AG45" s="232"/>
      <c r="AH45" s="229"/>
      <c r="AI45" s="230"/>
      <c r="AJ45" s="231"/>
      <c r="AK45" s="230"/>
      <c r="AL45" s="231"/>
      <c r="AM45" s="232"/>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x14ac:dyDescent="0.25">
      <c r="A46" s="1"/>
      <c r="B46" s="1"/>
      <c r="C46" s="1"/>
      <c r="D46" s="1"/>
      <c r="E46" s="1"/>
      <c r="F46" s="1"/>
      <c r="G46" s="1"/>
      <c r="H46" s="1"/>
      <c r="I46" s="1"/>
      <c r="J46" s="251" t="s">
        <v>130</v>
      </c>
      <c r="K46" s="252"/>
      <c r="L46" s="252"/>
      <c r="M46" s="252"/>
      <c r="N46" s="252"/>
      <c r="O46" s="234"/>
      <c r="P46" s="251" t="s">
        <v>131</v>
      </c>
      <c r="Q46" s="252"/>
      <c r="R46" s="252"/>
      <c r="S46" s="252"/>
      <c r="T46" s="252"/>
      <c r="U46" s="234"/>
      <c r="V46" s="251" t="s">
        <v>132</v>
      </c>
      <c r="W46" s="252"/>
      <c r="X46" s="252"/>
      <c r="Y46" s="252"/>
      <c r="Z46" s="252"/>
      <c r="AA46" s="234"/>
      <c r="AB46" s="251" t="s">
        <v>133</v>
      </c>
      <c r="AC46" s="252"/>
      <c r="AD46" s="252"/>
      <c r="AE46" s="252"/>
      <c r="AF46" s="252"/>
      <c r="AG46" s="234"/>
      <c r="AH46" s="251" t="s">
        <v>134</v>
      </c>
      <c r="AI46" s="252"/>
      <c r="AJ46" s="252"/>
      <c r="AK46" s="252"/>
      <c r="AL46" s="252"/>
      <c r="AM46" s="234"/>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x14ac:dyDescent="0.25">
      <c r="A47" s="1"/>
      <c r="B47" s="1"/>
      <c r="C47" s="1"/>
      <c r="D47" s="1"/>
      <c r="E47" s="1"/>
      <c r="F47" s="1"/>
      <c r="G47" s="1"/>
      <c r="H47" s="1"/>
      <c r="I47" s="1"/>
      <c r="J47" s="157"/>
      <c r="K47" s="145"/>
      <c r="L47" s="145"/>
      <c r="M47" s="145"/>
      <c r="N47" s="145"/>
      <c r="O47" s="146"/>
      <c r="P47" s="157"/>
      <c r="Q47" s="145"/>
      <c r="R47" s="145"/>
      <c r="S47" s="145"/>
      <c r="T47" s="145"/>
      <c r="U47" s="146"/>
      <c r="V47" s="157"/>
      <c r="W47" s="145"/>
      <c r="X47" s="145"/>
      <c r="Y47" s="145"/>
      <c r="Z47" s="145"/>
      <c r="AA47" s="146"/>
      <c r="AB47" s="157"/>
      <c r="AC47" s="145"/>
      <c r="AD47" s="145"/>
      <c r="AE47" s="145"/>
      <c r="AF47" s="145"/>
      <c r="AG47" s="146"/>
      <c r="AH47" s="157"/>
      <c r="AI47" s="145"/>
      <c r="AJ47" s="145"/>
      <c r="AK47" s="145"/>
      <c r="AL47" s="145"/>
      <c r="AM47" s="146"/>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x14ac:dyDescent="0.25">
      <c r="A48" s="1"/>
      <c r="B48" s="1"/>
      <c r="C48" s="1"/>
      <c r="D48" s="1"/>
      <c r="E48" s="1"/>
      <c r="F48" s="1"/>
      <c r="G48" s="1"/>
      <c r="H48" s="1"/>
      <c r="I48" s="1"/>
      <c r="J48" s="157"/>
      <c r="K48" s="145"/>
      <c r="L48" s="145"/>
      <c r="M48" s="145"/>
      <c r="N48" s="145"/>
      <c r="O48" s="146"/>
      <c r="P48" s="157"/>
      <c r="Q48" s="145"/>
      <c r="R48" s="145"/>
      <c r="S48" s="145"/>
      <c r="T48" s="145"/>
      <c r="U48" s="146"/>
      <c r="V48" s="157"/>
      <c r="W48" s="145"/>
      <c r="X48" s="145"/>
      <c r="Y48" s="145"/>
      <c r="Z48" s="145"/>
      <c r="AA48" s="146"/>
      <c r="AB48" s="157"/>
      <c r="AC48" s="145"/>
      <c r="AD48" s="145"/>
      <c r="AE48" s="145"/>
      <c r="AF48" s="145"/>
      <c r="AG48" s="146"/>
      <c r="AH48" s="157"/>
      <c r="AI48" s="145"/>
      <c r="AJ48" s="145"/>
      <c r="AK48" s="145"/>
      <c r="AL48" s="145"/>
      <c r="AM48" s="146"/>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x14ac:dyDescent="0.25">
      <c r="A49" s="1"/>
      <c r="B49" s="1"/>
      <c r="C49" s="1"/>
      <c r="D49" s="1"/>
      <c r="E49" s="1"/>
      <c r="F49" s="1"/>
      <c r="G49" s="1"/>
      <c r="H49" s="1"/>
      <c r="I49" s="1"/>
      <c r="J49" s="157"/>
      <c r="K49" s="145"/>
      <c r="L49" s="145"/>
      <c r="M49" s="145"/>
      <c r="N49" s="145"/>
      <c r="O49" s="146"/>
      <c r="P49" s="157"/>
      <c r="Q49" s="145"/>
      <c r="R49" s="145"/>
      <c r="S49" s="145"/>
      <c r="T49" s="145"/>
      <c r="U49" s="146"/>
      <c r="V49" s="157"/>
      <c r="W49" s="145"/>
      <c r="X49" s="145"/>
      <c r="Y49" s="145"/>
      <c r="Z49" s="145"/>
      <c r="AA49" s="146"/>
      <c r="AB49" s="157"/>
      <c r="AC49" s="145"/>
      <c r="AD49" s="145"/>
      <c r="AE49" s="145"/>
      <c r="AF49" s="145"/>
      <c r="AG49" s="146"/>
      <c r="AH49" s="157"/>
      <c r="AI49" s="145"/>
      <c r="AJ49" s="145"/>
      <c r="AK49" s="145"/>
      <c r="AL49" s="145"/>
      <c r="AM49" s="146"/>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x14ac:dyDescent="0.25">
      <c r="A50" s="1"/>
      <c r="B50" s="1"/>
      <c r="C50" s="1"/>
      <c r="D50" s="1"/>
      <c r="E50" s="1"/>
      <c r="F50" s="1"/>
      <c r="G50" s="1"/>
      <c r="H50" s="1"/>
      <c r="I50" s="1"/>
      <c r="J50" s="157"/>
      <c r="K50" s="145"/>
      <c r="L50" s="145"/>
      <c r="M50" s="145"/>
      <c r="N50" s="145"/>
      <c r="O50" s="146"/>
      <c r="P50" s="157"/>
      <c r="Q50" s="145"/>
      <c r="R50" s="145"/>
      <c r="S50" s="145"/>
      <c r="T50" s="145"/>
      <c r="U50" s="146"/>
      <c r="V50" s="157"/>
      <c r="W50" s="145"/>
      <c r="X50" s="145"/>
      <c r="Y50" s="145"/>
      <c r="Z50" s="145"/>
      <c r="AA50" s="146"/>
      <c r="AB50" s="157"/>
      <c r="AC50" s="145"/>
      <c r="AD50" s="145"/>
      <c r="AE50" s="145"/>
      <c r="AF50" s="145"/>
      <c r="AG50" s="146"/>
      <c r="AH50" s="157"/>
      <c r="AI50" s="145"/>
      <c r="AJ50" s="145"/>
      <c r="AK50" s="145"/>
      <c r="AL50" s="145"/>
      <c r="AM50" s="146"/>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x14ac:dyDescent="0.25">
      <c r="A51" s="1"/>
      <c r="B51" s="1"/>
      <c r="C51" s="1"/>
      <c r="D51" s="1"/>
      <c r="E51" s="1"/>
      <c r="F51" s="1"/>
      <c r="G51" s="1"/>
      <c r="H51" s="1"/>
      <c r="I51" s="1"/>
      <c r="J51" s="229"/>
      <c r="K51" s="253"/>
      <c r="L51" s="253"/>
      <c r="M51" s="253"/>
      <c r="N51" s="253"/>
      <c r="O51" s="232"/>
      <c r="P51" s="229"/>
      <c r="Q51" s="253"/>
      <c r="R51" s="253"/>
      <c r="S51" s="253"/>
      <c r="T51" s="253"/>
      <c r="U51" s="232"/>
      <c r="V51" s="229"/>
      <c r="W51" s="253"/>
      <c r="X51" s="253"/>
      <c r="Y51" s="253"/>
      <c r="Z51" s="253"/>
      <c r="AA51" s="232"/>
      <c r="AB51" s="229"/>
      <c r="AC51" s="253"/>
      <c r="AD51" s="253"/>
      <c r="AE51" s="253"/>
      <c r="AF51" s="253"/>
      <c r="AG51" s="232"/>
      <c r="AH51" s="229"/>
      <c r="AI51" s="253"/>
      <c r="AJ51" s="253"/>
      <c r="AK51" s="253"/>
      <c r="AL51" s="253"/>
      <c r="AM51" s="232"/>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1"/>
      <c r="AV53" s="1"/>
      <c r="AW53" s="1"/>
      <c r="AX53" s="1"/>
      <c r="AY53" s="1"/>
      <c r="AZ53" s="1"/>
      <c r="BA53" s="1"/>
      <c r="BB53" s="1"/>
      <c r="BC53" s="1"/>
      <c r="BD53" s="1"/>
      <c r="BE53" s="1"/>
      <c r="BF53" s="1"/>
      <c r="BG53" s="1"/>
      <c r="BH53" s="1"/>
      <c r="BI53" s="1"/>
    </row>
    <row r="54" spans="1:61" ht="15" customHeight="1" x14ac:dyDescent="0.25">
      <c r="A54" s="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1"/>
      <c r="AV54" s="1"/>
      <c r="AW54" s="1"/>
      <c r="AX54" s="1"/>
      <c r="AY54" s="1"/>
      <c r="AZ54" s="1"/>
      <c r="BA54" s="1"/>
      <c r="BB54" s="1"/>
      <c r="BC54" s="1"/>
      <c r="BD54" s="1"/>
      <c r="BE54" s="1"/>
      <c r="BF54" s="1"/>
      <c r="BG54" s="1"/>
      <c r="BH54" s="1"/>
      <c r="BI54" s="1"/>
    </row>
    <row r="55" spans="1:6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x14ac:dyDescent="0.25">
      <c r="B137" s="1"/>
      <c r="C137" s="1"/>
      <c r="D137" s="1"/>
      <c r="E137" s="1"/>
      <c r="F137" s="1"/>
      <c r="G137" s="1"/>
      <c r="H137" s="1"/>
      <c r="I137" s="1"/>
    </row>
    <row r="138" spans="2:61" ht="15.75" customHeight="1" x14ac:dyDescent="0.25">
      <c r="B138" s="1"/>
      <c r="C138" s="1"/>
      <c r="D138" s="1"/>
      <c r="E138" s="1"/>
      <c r="F138" s="1"/>
      <c r="G138" s="1"/>
      <c r="H138" s="1"/>
      <c r="I138" s="1"/>
    </row>
    <row r="139" spans="2:61" ht="15.75" customHeight="1" x14ac:dyDescent="0.25">
      <c r="B139" s="1"/>
      <c r="C139" s="1"/>
      <c r="D139" s="1"/>
      <c r="E139" s="1"/>
      <c r="F139" s="1"/>
      <c r="G139" s="1"/>
      <c r="H139" s="1"/>
      <c r="I139" s="1"/>
    </row>
    <row r="140" spans="2:61" ht="15.75" customHeight="1" x14ac:dyDescent="0.25">
      <c r="B140" s="1"/>
      <c r="C140" s="1"/>
      <c r="D140" s="1"/>
      <c r="E140" s="1"/>
      <c r="F140" s="1"/>
      <c r="G140" s="1"/>
      <c r="H140" s="1"/>
      <c r="I140" s="1"/>
    </row>
    <row r="141" spans="2:61" ht="15.75" customHeight="1" x14ac:dyDescent="0.25"/>
    <row r="142" spans="2:61" ht="15.75" customHeight="1" x14ac:dyDescent="0.25"/>
    <row r="143" spans="2:61" ht="15.75" customHeight="1" x14ac:dyDescent="0.25"/>
    <row r="144" spans="2:61"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17">
    <mergeCell ref="Z34:AA35"/>
    <mergeCell ref="X30:Y31"/>
    <mergeCell ref="Z30:AA31"/>
    <mergeCell ref="AB30:AC31"/>
    <mergeCell ref="AD30:AE31"/>
    <mergeCell ref="AF30:AG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T30:U31"/>
    <mergeCell ref="V30:W31"/>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L26:AM27"/>
    <mergeCell ref="AJ26:AK27"/>
    <mergeCell ref="E14:I21"/>
    <mergeCell ref="J14:K15"/>
    <mergeCell ref="J16:K17"/>
    <mergeCell ref="J18:K19"/>
    <mergeCell ref="J20:K21"/>
    <mergeCell ref="P20:Q21"/>
    <mergeCell ref="R20:S21"/>
    <mergeCell ref="L22:M23"/>
    <mergeCell ref="N22:O23"/>
    <mergeCell ref="P22:Q23"/>
    <mergeCell ref="R22:S23"/>
    <mergeCell ref="E22:I29"/>
    <mergeCell ref="J28:K29"/>
    <mergeCell ref="J22:K23"/>
    <mergeCell ref="J24:K25"/>
    <mergeCell ref="J26:K27"/>
    <mergeCell ref="P24:Q25"/>
    <mergeCell ref="R24:S25"/>
    <mergeCell ref="AJ44:AK45"/>
    <mergeCell ref="AB46:AG51"/>
    <mergeCell ref="AH46:AM51"/>
    <mergeCell ref="AF44:AG45"/>
    <mergeCell ref="AH44:AI45"/>
    <mergeCell ref="T22:U23"/>
    <mergeCell ref="V22:W23"/>
    <mergeCell ref="X22:Y23"/>
    <mergeCell ref="Z22:AA23"/>
    <mergeCell ref="AB22:AC23"/>
    <mergeCell ref="AD22:AE23"/>
    <mergeCell ref="AF22:AG23"/>
    <mergeCell ref="AH22:AI23"/>
    <mergeCell ref="AF28:AG29"/>
    <mergeCell ref="AH28:AI29"/>
    <mergeCell ref="AJ28:AK29"/>
    <mergeCell ref="AL28:AM29"/>
    <mergeCell ref="AH24:AI25"/>
    <mergeCell ref="T24:U25"/>
    <mergeCell ref="V24:W25"/>
    <mergeCell ref="X24:Y25"/>
    <mergeCell ref="Z24:AA25"/>
    <mergeCell ref="AB24:AC25"/>
    <mergeCell ref="AJ22:AK23"/>
    <mergeCell ref="J46:O51"/>
    <mergeCell ref="P44:Q45"/>
    <mergeCell ref="R44:S45"/>
    <mergeCell ref="P46:U51"/>
    <mergeCell ref="T44:U45"/>
    <mergeCell ref="V44:W45"/>
    <mergeCell ref="X44:Y45"/>
    <mergeCell ref="Z44:AA45"/>
    <mergeCell ref="V46:AA51"/>
    <mergeCell ref="AD42:AE43"/>
    <mergeCell ref="AF42:AG43"/>
    <mergeCell ref="AH42:AI43"/>
    <mergeCell ref="AH36:AI37"/>
    <mergeCell ref="L28:M29"/>
    <mergeCell ref="AB28:AC29"/>
    <mergeCell ref="AD28:AE29"/>
    <mergeCell ref="P42:Q43"/>
    <mergeCell ref="R42:S43"/>
    <mergeCell ref="T42:U43"/>
    <mergeCell ref="V42:W43"/>
    <mergeCell ref="X42:Y43"/>
    <mergeCell ref="Z42:AA43"/>
    <mergeCell ref="AB42:AC43"/>
    <mergeCell ref="X40:Y41"/>
    <mergeCell ref="Z40:AA41"/>
    <mergeCell ref="AB40:AC41"/>
    <mergeCell ref="AD40:AE41"/>
    <mergeCell ref="AF40:AG41"/>
    <mergeCell ref="AH40:AI41"/>
    <mergeCell ref="AH30:AI31"/>
    <mergeCell ref="T34:U35"/>
    <mergeCell ref="V34:W35"/>
    <mergeCell ref="X34:Y35"/>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AL38:AM39"/>
    <mergeCell ref="L40:M41"/>
    <mergeCell ref="N40:O41"/>
    <mergeCell ref="P40:Q41"/>
    <mergeCell ref="R40:S41"/>
    <mergeCell ref="T40:U41"/>
    <mergeCell ref="V40:W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E38:I45"/>
    <mergeCell ref="J38:K39"/>
    <mergeCell ref="J40:K41"/>
    <mergeCell ref="J42:K43"/>
    <mergeCell ref="J44:K45"/>
    <mergeCell ref="L42:M43"/>
    <mergeCell ref="N42:O43"/>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T16:U17"/>
    <mergeCell ref="V16:W17"/>
    <mergeCell ref="X16:Y17"/>
    <mergeCell ref="Z16:AA17"/>
    <mergeCell ref="AB16:AC17"/>
    <mergeCell ref="L18:M19"/>
    <mergeCell ref="N18:O19"/>
    <mergeCell ref="P18:Q19"/>
    <mergeCell ref="R18:S19"/>
    <mergeCell ref="X18:Y19"/>
    <mergeCell ref="Z18:AA19"/>
    <mergeCell ref="AB18:AC19"/>
    <mergeCell ref="L16:M17"/>
    <mergeCell ref="N16:O17"/>
    <mergeCell ref="P16:Q17"/>
    <mergeCell ref="R16:S17"/>
    <mergeCell ref="AD18:AE19"/>
    <mergeCell ref="AF18:AG19"/>
    <mergeCell ref="AH18:AI19"/>
    <mergeCell ref="N36:O37"/>
    <mergeCell ref="P36:Q37"/>
    <mergeCell ref="R36:S37"/>
    <mergeCell ref="T36:U37"/>
    <mergeCell ref="V36:W37"/>
    <mergeCell ref="X36:Y37"/>
    <mergeCell ref="T18:U19"/>
    <mergeCell ref="V18:W19"/>
    <mergeCell ref="AB36:AC37"/>
    <mergeCell ref="AD36:AE37"/>
    <mergeCell ref="AF36:AG37"/>
    <mergeCell ref="Z36:AA37"/>
    <mergeCell ref="AD24:AE25"/>
    <mergeCell ref="AF24:AG25"/>
    <mergeCell ref="N28:O29"/>
    <mergeCell ref="P28:Q29"/>
    <mergeCell ref="R28:S29"/>
    <mergeCell ref="T28:U29"/>
    <mergeCell ref="V28:W29"/>
    <mergeCell ref="X28:Y29"/>
    <mergeCell ref="Z28:AA29"/>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T12:U13"/>
    <mergeCell ref="V12:W13"/>
    <mergeCell ref="X12:Y13"/>
    <mergeCell ref="Z12:AA13"/>
    <mergeCell ref="AB12:AC13"/>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topLeftCell="A4" workbookViewId="0">
      <selection activeCell="S37" sqref="S37"/>
    </sheetView>
  </sheetViews>
  <sheetFormatPr baseColWidth="10" defaultColWidth="14.42578125" defaultRowHeight="15" customHeight="1" x14ac:dyDescent="0.25"/>
  <cols>
    <col min="1" max="1" width="10.5703125" customWidth="1"/>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0" max="40" width="10.5703125" customWidth="1"/>
    <col min="41" max="46" width="5.5703125" customWidth="1"/>
    <col min="47" max="61" width="10.570312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269" t="s">
        <v>135</v>
      </c>
      <c r="C2" s="145"/>
      <c r="D2" s="145"/>
      <c r="E2" s="145"/>
      <c r="F2" s="145"/>
      <c r="G2" s="145"/>
      <c r="H2" s="145"/>
      <c r="I2" s="145"/>
      <c r="J2" s="258" t="s">
        <v>15</v>
      </c>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20"/>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145"/>
      <c r="C3" s="145"/>
      <c r="D3" s="145"/>
      <c r="E3" s="145"/>
      <c r="F3" s="145"/>
      <c r="G3" s="145"/>
      <c r="H3" s="145"/>
      <c r="I3" s="145"/>
      <c r="J3" s="260"/>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261"/>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145"/>
      <c r="C4" s="145"/>
      <c r="D4" s="145"/>
      <c r="E4" s="145"/>
      <c r="F4" s="145"/>
      <c r="G4" s="145"/>
      <c r="H4" s="145"/>
      <c r="I4" s="145"/>
      <c r="J4" s="217"/>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22"/>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263" t="s">
        <v>120</v>
      </c>
      <c r="C6" s="259"/>
      <c r="D6" s="216"/>
      <c r="E6" s="268" t="s">
        <v>121</v>
      </c>
      <c r="F6" s="252"/>
      <c r="G6" s="252"/>
      <c r="H6" s="252"/>
      <c r="I6" s="234"/>
      <c r="J6" s="41" t="str">
        <f ca="1">IF(AND('Mapa Riesgos Gestión TRANSPORTE'!$Y$10="Muy Alta",'Mapa Riesgos Gestión TRANSPORTE'!$AA$10="Leve"),CONCATENATE("R1C",'Mapa Riesgos Gestión TRANSPORTE'!$O$10),"")</f>
        <v/>
      </c>
      <c r="K6" s="42" t="str">
        <f>IF(AND('Mapa Riesgos Gestión TRANSPORTE'!$Y$11="Muy Alta",'Mapa Riesgos Gestión TRANSPORTE'!$AA$11="Leve"),CONCATENATE("R1C",'Mapa Riesgos Gestión TRANSPORTE'!$O$11),"")</f>
        <v/>
      </c>
      <c r="L6" s="42" t="str">
        <f>IF(AND('Mapa Riesgos Gestión TRANSPORTE'!$Y$12="Muy Alta",'Mapa Riesgos Gestión TRANSPORTE'!$AA$12="Leve"),CONCATENATE("R1C",'Mapa Riesgos Gestión TRANSPORTE'!$O$12),"")</f>
        <v/>
      </c>
      <c r="M6" s="42" t="str">
        <f>IF(AND('Mapa Riesgos Gestión TRANSPORTE'!$Y$13="Muy Alta",'Mapa Riesgos Gestión TRANSPORTE'!$AA$13="Leve"),CONCATENATE("R1C",'Mapa Riesgos Gestión TRANSPORTE'!$O$13),"")</f>
        <v/>
      </c>
      <c r="N6" s="42" t="str">
        <f>IF(AND('Mapa Riesgos Gestión TRANSPORTE'!$Y$14="Muy Alta",'Mapa Riesgos Gestión TRANSPORTE'!$AA$14="Leve"),CONCATENATE("R1C",'Mapa Riesgos Gestión TRANSPORTE'!$O$14),"")</f>
        <v/>
      </c>
      <c r="O6" s="43" t="str">
        <f>IF(AND('Mapa Riesgos Gestión TRANSPORTE'!$Y$15="Muy Alta",'Mapa Riesgos Gestión TRANSPORTE'!$AA$15="Leve"),CONCATENATE("R1C",'Mapa Riesgos Gestión TRANSPORTE'!$O$15),"")</f>
        <v/>
      </c>
      <c r="P6" s="41" t="str">
        <f ca="1">IF(AND('Mapa Riesgos Gestión TRANSPORTE'!$Y$10="Muy Alta",'Mapa Riesgos Gestión TRANSPORTE'!$AA$10="Menor"),CONCATENATE("R1C",'Mapa Riesgos Gestión TRANSPORTE'!$O$10),"")</f>
        <v/>
      </c>
      <c r="Q6" s="42" t="str">
        <f>IF(AND('Mapa Riesgos Gestión TRANSPORTE'!$Y$11="Muy Alta",'Mapa Riesgos Gestión TRANSPORTE'!$AA$11="Menor"),CONCATENATE("R1C",'Mapa Riesgos Gestión TRANSPORTE'!$O$11),"")</f>
        <v/>
      </c>
      <c r="R6" s="42" t="str">
        <f>IF(AND('Mapa Riesgos Gestión TRANSPORTE'!$Y$12="Muy Alta",'Mapa Riesgos Gestión TRANSPORTE'!$AA$12="Menor"),CONCATENATE("R1C",'Mapa Riesgos Gestión TRANSPORTE'!$O$12),"")</f>
        <v/>
      </c>
      <c r="S6" s="42" t="str">
        <f>IF(AND('Mapa Riesgos Gestión TRANSPORTE'!$Y$13="Muy Alta",'Mapa Riesgos Gestión TRANSPORTE'!$AA$13="Menor"),CONCATENATE("R1C",'Mapa Riesgos Gestión TRANSPORTE'!$O$13),"")</f>
        <v/>
      </c>
      <c r="T6" s="42" t="str">
        <f>IF(AND('Mapa Riesgos Gestión TRANSPORTE'!$Y$14="Muy Alta",'Mapa Riesgos Gestión TRANSPORTE'!$AA$14="Menor"),CONCATENATE("R1C",'Mapa Riesgos Gestión TRANSPORTE'!$O$14),"")</f>
        <v/>
      </c>
      <c r="U6" s="43" t="str">
        <f>IF(AND('Mapa Riesgos Gestión TRANSPORTE'!$Y$15="Muy Alta",'Mapa Riesgos Gestión TRANSPORTE'!$AA$15="Menor"),CONCATENATE("R1C",'Mapa Riesgos Gestión TRANSPORTE'!$O$15),"")</f>
        <v/>
      </c>
      <c r="V6" s="41" t="str">
        <f ca="1">IF(AND('Mapa Riesgos Gestión TRANSPORTE'!$Y$10="Muy Alta",'Mapa Riesgos Gestión TRANSPORTE'!$AA$10="Moderado"),CONCATENATE("R1C",'Mapa Riesgos Gestión TRANSPORTE'!$O$10),"")</f>
        <v/>
      </c>
      <c r="W6" s="42" t="str">
        <f>IF(AND('Mapa Riesgos Gestión TRANSPORTE'!$Y$11="Muy Alta",'Mapa Riesgos Gestión TRANSPORTE'!$AA$11="Moderado"),CONCATENATE("R1C",'Mapa Riesgos Gestión TRANSPORTE'!$O$11),"")</f>
        <v/>
      </c>
      <c r="X6" s="42" t="str">
        <f>IF(AND('Mapa Riesgos Gestión TRANSPORTE'!$Y$12="Muy Alta",'Mapa Riesgos Gestión TRANSPORTE'!$AA$12="Moderado"),CONCATENATE("R1C",'Mapa Riesgos Gestión TRANSPORTE'!$O$12),"")</f>
        <v/>
      </c>
      <c r="Y6" s="42" t="str">
        <f>IF(AND('Mapa Riesgos Gestión TRANSPORTE'!$Y$13="Muy Alta",'Mapa Riesgos Gestión TRANSPORTE'!$AA$13="Moderado"),CONCATENATE("R1C",'Mapa Riesgos Gestión TRANSPORTE'!$O$13),"")</f>
        <v/>
      </c>
      <c r="Z6" s="42" t="str">
        <f>IF(AND('Mapa Riesgos Gestión TRANSPORTE'!$Y$14="Muy Alta",'Mapa Riesgos Gestión TRANSPORTE'!$AA$14="Moderado"),CONCATENATE("R1C",'Mapa Riesgos Gestión TRANSPORTE'!$O$14),"")</f>
        <v/>
      </c>
      <c r="AA6" s="43" t="str">
        <f>IF(AND('Mapa Riesgos Gestión TRANSPORTE'!$Y$15="Muy Alta",'Mapa Riesgos Gestión TRANSPORTE'!$AA$15="Moderado"),CONCATENATE("R1C",'Mapa Riesgos Gestión TRANSPORTE'!$O$15),"")</f>
        <v/>
      </c>
      <c r="AB6" s="41" t="str">
        <f ca="1">IF(AND('Mapa Riesgos Gestión TRANSPORTE'!$Y$10="Muy Alta",'Mapa Riesgos Gestión TRANSPORTE'!$AA$10="Mayor"),CONCATENATE("R1C",'Mapa Riesgos Gestión TRANSPORTE'!$O$10),"")</f>
        <v/>
      </c>
      <c r="AC6" s="42" t="str">
        <f>IF(AND('Mapa Riesgos Gestión TRANSPORTE'!$Y$11="Muy Alta",'Mapa Riesgos Gestión TRANSPORTE'!$AA$11="Mayor"),CONCATENATE("R1C",'Mapa Riesgos Gestión TRANSPORTE'!$O$11),"")</f>
        <v/>
      </c>
      <c r="AD6" s="42" t="str">
        <f>IF(AND('Mapa Riesgos Gestión TRANSPORTE'!$Y$12="Muy Alta",'Mapa Riesgos Gestión TRANSPORTE'!$AA$12="Mayor"),CONCATENATE("R1C",'Mapa Riesgos Gestión TRANSPORTE'!$O$12),"")</f>
        <v/>
      </c>
      <c r="AE6" s="42" t="str">
        <f>IF(AND('Mapa Riesgos Gestión TRANSPORTE'!$Y$13="Muy Alta",'Mapa Riesgos Gestión TRANSPORTE'!$AA$13="Mayor"),CONCATENATE("R1C",'Mapa Riesgos Gestión TRANSPORTE'!$O$13),"")</f>
        <v/>
      </c>
      <c r="AF6" s="42" t="str">
        <f>IF(AND('Mapa Riesgos Gestión TRANSPORTE'!$Y$14="Muy Alta",'Mapa Riesgos Gestión TRANSPORTE'!$AA$14="Mayor"),CONCATENATE("R1C",'Mapa Riesgos Gestión TRANSPORTE'!$O$14),"")</f>
        <v/>
      </c>
      <c r="AG6" s="43" t="str">
        <f>IF(AND('Mapa Riesgos Gestión TRANSPORTE'!$Y$15="Muy Alta",'Mapa Riesgos Gestión TRANSPORTE'!$AA$15="Mayor"),CONCATENATE("R1C",'Mapa Riesgos Gestión TRANSPORTE'!$O$15),"")</f>
        <v/>
      </c>
      <c r="AH6" s="44" t="str">
        <f ca="1">IF(AND('Mapa Riesgos Gestión TRANSPORTE'!$Y$10="Muy Alta",'Mapa Riesgos Gestión TRANSPORTE'!$AA$10="Catastrófico"),CONCATENATE("R1C",'Mapa Riesgos Gestión TRANSPORTE'!$O$10),"")</f>
        <v/>
      </c>
      <c r="AI6" s="45" t="str">
        <f>IF(AND('Mapa Riesgos Gestión TRANSPORTE'!$Y$11="Muy Alta",'Mapa Riesgos Gestión TRANSPORTE'!$AA$11="Catastrófico"),CONCATENATE("R1C",'Mapa Riesgos Gestión TRANSPORTE'!$O$11),"")</f>
        <v/>
      </c>
      <c r="AJ6" s="45" t="str">
        <f>IF(AND('Mapa Riesgos Gestión TRANSPORTE'!$Y$12="Muy Alta",'Mapa Riesgos Gestión TRANSPORTE'!$AA$12="Catastrófico"),CONCATENATE("R1C",'Mapa Riesgos Gestión TRANSPORTE'!$O$12),"")</f>
        <v/>
      </c>
      <c r="AK6" s="45" t="str">
        <f>IF(AND('Mapa Riesgos Gestión TRANSPORTE'!$Y$13="Muy Alta",'Mapa Riesgos Gestión TRANSPORTE'!$AA$13="Catastrófico"),CONCATENATE("R1C",'Mapa Riesgos Gestión TRANSPORTE'!$O$13),"")</f>
        <v/>
      </c>
      <c r="AL6" s="45" t="str">
        <f>IF(AND('Mapa Riesgos Gestión TRANSPORTE'!$Y$14="Muy Alta",'Mapa Riesgos Gestión TRANSPORTE'!$AA$14="Catastrófico"),CONCATENATE("R1C",'Mapa Riesgos Gestión TRANSPORTE'!$O$14),"")</f>
        <v/>
      </c>
      <c r="AM6" s="46" t="str">
        <f>IF(AND('Mapa Riesgos Gestión TRANSPORTE'!$Y$15="Muy Alta",'Mapa Riesgos Gestión TRANSPORTE'!$AA$15="Catastrófico"),CONCATENATE("R1C",'Mapa Riesgos Gestión TRANSPORTE'!$O$15),"")</f>
        <v/>
      </c>
      <c r="AN6" s="1"/>
      <c r="AO6" s="266" t="s">
        <v>122</v>
      </c>
      <c r="AP6" s="241"/>
      <c r="AQ6" s="241"/>
      <c r="AR6" s="241"/>
      <c r="AS6" s="241"/>
      <c r="AT6" s="242"/>
      <c r="AU6" s="1"/>
      <c r="AV6" s="1"/>
      <c r="AW6" s="1"/>
      <c r="AX6" s="1"/>
      <c r="AY6" s="1"/>
      <c r="AZ6" s="1"/>
      <c r="BA6" s="1"/>
      <c r="BB6" s="1"/>
      <c r="BC6" s="1"/>
      <c r="BD6" s="1"/>
      <c r="BE6" s="1"/>
      <c r="BF6" s="1"/>
      <c r="BG6" s="1"/>
      <c r="BH6" s="1"/>
      <c r="BI6" s="1"/>
    </row>
    <row r="7" spans="1:61" ht="15" customHeight="1" x14ac:dyDescent="0.25">
      <c r="A7" s="1"/>
      <c r="B7" s="260"/>
      <c r="C7" s="145"/>
      <c r="D7" s="146"/>
      <c r="E7" s="157"/>
      <c r="F7" s="145"/>
      <c r="G7" s="145"/>
      <c r="H7" s="145"/>
      <c r="I7" s="146"/>
      <c r="J7" s="47" t="str">
        <f>IF(AND('Mapa Riesgos Gestión TRANSPORTE'!$Y$16="Muy Alta",'Mapa Riesgos Gestión TRANSPORTE'!$AA$16="Leve"),CONCATENATE("R2C",'Mapa Riesgos Gestión TRANSPORTE'!$O$16),"")</f>
        <v/>
      </c>
      <c r="K7" s="48" t="e">
        <f>IF(AND('Mapa Riesgos Gestión TRANSPORTE'!#REF!="Muy Alta",'Mapa Riesgos Gestión TRANSPORTE'!#REF!="Leve"),CONCATENATE("R2C",'Mapa Riesgos Gestión TRANSPORTE'!#REF!),"")</f>
        <v>#REF!</v>
      </c>
      <c r="L7" s="48" t="e">
        <f>IF(AND('Mapa Riesgos Gestión TRANSPORTE'!#REF!="Muy Alta",'Mapa Riesgos Gestión TRANSPORTE'!#REF!="Leve"),CONCATENATE("R2C",'Mapa Riesgos Gestión TRANSPORTE'!#REF!),"")</f>
        <v>#REF!</v>
      </c>
      <c r="M7" s="48" t="e">
        <f>IF(AND('Mapa Riesgos Gestión TRANSPORTE'!#REF!="Muy Alta",'Mapa Riesgos Gestión TRANSPORTE'!#REF!="Leve"),CONCATENATE("R2C",'Mapa Riesgos Gestión TRANSPORTE'!#REF!),"")</f>
        <v>#REF!</v>
      </c>
      <c r="N7" s="48" t="e">
        <f>IF(AND('Mapa Riesgos Gestión TRANSPORTE'!#REF!="Muy Alta",'Mapa Riesgos Gestión TRANSPORTE'!#REF!="Leve"),CONCATENATE("R2C",'Mapa Riesgos Gestión TRANSPORTE'!#REF!),"")</f>
        <v>#REF!</v>
      </c>
      <c r="O7" s="49" t="e">
        <f>IF(AND('Mapa Riesgos Gestión TRANSPORTE'!#REF!="Muy Alta",'Mapa Riesgos Gestión TRANSPORTE'!#REF!="Leve"),CONCATENATE("R2C",'Mapa Riesgos Gestión TRANSPORTE'!#REF!),"")</f>
        <v>#REF!</v>
      </c>
      <c r="P7" s="47" t="str">
        <f>IF(AND('Mapa Riesgos Gestión TRANSPORTE'!$Y$16="Muy Alta",'Mapa Riesgos Gestión TRANSPORTE'!$AA$16="Menor"),CONCATENATE("R2C",'Mapa Riesgos Gestión TRANSPORTE'!$O$16),"")</f>
        <v/>
      </c>
      <c r="Q7" s="48" t="e">
        <f>IF(AND('Mapa Riesgos Gestión TRANSPORTE'!#REF!="Muy Alta",'Mapa Riesgos Gestión TRANSPORTE'!#REF!="Menor"),CONCATENATE("R2C",'Mapa Riesgos Gestión TRANSPORTE'!#REF!),"")</f>
        <v>#REF!</v>
      </c>
      <c r="R7" s="48" t="e">
        <f>IF(AND('Mapa Riesgos Gestión TRANSPORTE'!#REF!="Muy Alta",'Mapa Riesgos Gestión TRANSPORTE'!#REF!="Menor"),CONCATENATE("R2C",'Mapa Riesgos Gestión TRANSPORTE'!#REF!),"")</f>
        <v>#REF!</v>
      </c>
      <c r="S7" s="48" t="e">
        <f>IF(AND('Mapa Riesgos Gestión TRANSPORTE'!#REF!="Muy Alta",'Mapa Riesgos Gestión TRANSPORTE'!#REF!="Menor"),CONCATENATE("R2C",'Mapa Riesgos Gestión TRANSPORTE'!#REF!),"")</f>
        <v>#REF!</v>
      </c>
      <c r="T7" s="48" t="e">
        <f>IF(AND('Mapa Riesgos Gestión TRANSPORTE'!#REF!="Muy Alta",'Mapa Riesgos Gestión TRANSPORTE'!#REF!="Menor"),CONCATENATE("R2C",'Mapa Riesgos Gestión TRANSPORTE'!#REF!),"")</f>
        <v>#REF!</v>
      </c>
      <c r="U7" s="49" t="e">
        <f>IF(AND('Mapa Riesgos Gestión TRANSPORTE'!#REF!="Muy Alta",'Mapa Riesgos Gestión TRANSPORTE'!#REF!="Menor"),CONCATENATE("R2C",'Mapa Riesgos Gestión TRANSPORTE'!#REF!),"")</f>
        <v>#REF!</v>
      </c>
      <c r="V7" s="47" t="str">
        <f>IF(AND('Mapa Riesgos Gestión TRANSPORTE'!$Y$16="Muy Alta",'Mapa Riesgos Gestión TRANSPORTE'!$AA$16="Moderado"),CONCATENATE("R2C",'Mapa Riesgos Gestión TRANSPORTE'!$O$16),"")</f>
        <v/>
      </c>
      <c r="W7" s="48" t="e">
        <f>IF(AND('Mapa Riesgos Gestión TRANSPORTE'!#REF!="Muy Alta",'Mapa Riesgos Gestión TRANSPORTE'!#REF!="Moderado"),CONCATENATE("R2C",'Mapa Riesgos Gestión TRANSPORTE'!#REF!),"")</f>
        <v>#REF!</v>
      </c>
      <c r="X7" s="48" t="e">
        <f>IF(AND('Mapa Riesgos Gestión TRANSPORTE'!#REF!="Muy Alta",'Mapa Riesgos Gestión TRANSPORTE'!#REF!="Moderado"),CONCATENATE("R2C",'Mapa Riesgos Gestión TRANSPORTE'!#REF!),"")</f>
        <v>#REF!</v>
      </c>
      <c r="Y7" s="48" t="e">
        <f>IF(AND('Mapa Riesgos Gestión TRANSPORTE'!#REF!="Muy Alta",'Mapa Riesgos Gestión TRANSPORTE'!#REF!="Moderado"),CONCATENATE("R2C",'Mapa Riesgos Gestión TRANSPORTE'!#REF!),"")</f>
        <v>#REF!</v>
      </c>
      <c r="Z7" s="48" t="e">
        <f>IF(AND('Mapa Riesgos Gestión TRANSPORTE'!#REF!="Muy Alta",'Mapa Riesgos Gestión TRANSPORTE'!#REF!="Moderado"),CONCATENATE("R2C",'Mapa Riesgos Gestión TRANSPORTE'!#REF!),"")</f>
        <v>#REF!</v>
      </c>
      <c r="AA7" s="49" t="e">
        <f>IF(AND('Mapa Riesgos Gestión TRANSPORTE'!#REF!="Muy Alta",'Mapa Riesgos Gestión TRANSPORTE'!#REF!="Moderado"),CONCATENATE("R2C",'Mapa Riesgos Gestión TRANSPORTE'!#REF!),"")</f>
        <v>#REF!</v>
      </c>
      <c r="AB7" s="47" t="str">
        <f>IF(AND('Mapa Riesgos Gestión TRANSPORTE'!$Y$16="Muy Alta",'Mapa Riesgos Gestión TRANSPORTE'!$AA$16="Mayor"),CONCATENATE("R2C",'Mapa Riesgos Gestión TRANSPORTE'!$O$16),"")</f>
        <v/>
      </c>
      <c r="AC7" s="48" t="e">
        <f>IF(AND('Mapa Riesgos Gestión TRANSPORTE'!#REF!="Muy Alta",'Mapa Riesgos Gestión TRANSPORTE'!#REF!="Mayor"),CONCATENATE("R2C",'Mapa Riesgos Gestión TRANSPORTE'!#REF!),"")</f>
        <v>#REF!</v>
      </c>
      <c r="AD7" s="48" t="e">
        <f>IF(AND('Mapa Riesgos Gestión TRANSPORTE'!#REF!="Muy Alta",'Mapa Riesgos Gestión TRANSPORTE'!#REF!="Mayor"),CONCATENATE("R2C",'Mapa Riesgos Gestión TRANSPORTE'!#REF!),"")</f>
        <v>#REF!</v>
      </c>
      <c r="AE7" s="48" t="e">
        <f>IF(AND('Mapa Riesgos Gestión TRANSPORTE'!#REF!="Muy Alta",'Mapa Riesgos Gestión TRANSPORTE'!#REF!="Mayor"),CONCATENATE("R2C",'Mapa Riesgos Gestión TRANSPORTE'!#REF!),"")</f>
        <v>#REF!</v>
      </c>
      <c r="AF7" s="48" t="e">
        <f>IF(AND('Mapa Riesgos Gestión TRANSPORTE'!#REF!="Muy Alta",'Mapa Riesgos Gestión TRANSPORTE'!#REF!="Mayor"),CONCATENATE("R2C",'Mapa Riesgos Gestión TRANSPORTE'!#REF!),"")</f>
        <v>#REF!</v>
      </c>
      <c r="AG7" s="49" t="e">
        <f>IF(AND('Mapa Riesgos Gestión TRANSPORTE'!#REF!="Muy Alta",'Mapa Riesgos Gestión TRANSPORTE'!#REF!="Mayor"),CONCATENATE("R2C",'Mapa Riesgos Gestión TRANSPORTE'!#REF!),"")</f>
        <v>#REF!</v>
      </c>
      <c r="AH7" s="50" t="str">
        <f>IF(AND('Mapa Riesgos Gestión TRANSPORTE'!$Y$16="Muy Alta",'Mapa Riesgos Gestión TRANSPORTE'!$AA$16="Catastrófico"),CONCATENATE("R2C",'Mapa Riesgos Gestión TRANSPORTE'!$O$16),"")</f>
        <v/>
      </c>
      <c r="AI7" s="51" t="e">
        <f>IF(AND('Mapa Riesgos Gestión TRANSPORTE'!#REF!="Muy Alta",'Mapa Riesgos Gestión TRANSPORTE'!#REF!="Catastrófico"),CONCATENATE("R2C",'Mapa Riesgos Gestión TRANSPORTE'!#REF!),"")</f>
        <v>#REF!</v>
      </c>
      <c r="AJ7" s="51" t="e">
        <f>IF(AND('Mapa Riesgos Gestión TRANSPORTE'!#REF!="Muy Alta",'Mapa Riesgos Gestión TRANSPORTE'!#REF!="Catastrófico"),CONCATENATE("R2C",'Mapa Riesgos Gestión TRANSPORTE'!#REF!),"")</f>
        <v>#REF!</v>
      </c>
      <c r="AK7" s="51" t="e">
        <f>IF(AND('Mapa Riesgos Gestión TRANSPORTE'!#REF!="Muy Alta",'Mapa Riesgos Gestión TRANSPORTE'!#REF!="Catastrófico"),CONCATENATE("R2C",'Mapa Riesgos Gestión TRANSPORTE'!#REF!),"")</f>
        <v>#REF!</v>
      </c>
      <c r="AL7" s="51" t="e">
        <f>IF(AND('Mapa Riesgos Gestión TRANSPORTE'!#REF!="Muy Alta",'Mapa Riesgos Gestión TRANSPORTE'!#REF!="Catastrófico"),CONCATENATE("R2C",'Mapa Riesgos Gestión TRANSPORTE'!#REF!),"")</f>
        <v>#REF!</v>
      </c>
      <c r="AM7" s="52" t="e">
        <f>IF(AND('Mapa Riesgos Gestión TRANSPORTE'!#REF!="Muy Alta",'Mapa Riesgos Gestión TRANSPORTE'!#REF!="Catastrófico"),CONCATENATE("R2C",'Mapa Riesgos Gestión TRANSPORTE'!#REF!),"")</f>
        <v>#REF!</v>
      </c>
      <c r="AN7" s="1"/>
      <c r="AO7" s="243"/>
      <c r="AP7" s="145"/>
      <c r="AQ7" s="145"/>
      <c r="AR7" s="145"/>
      <c r="AS7" s="145"/>
      <c r="AT7" s="244"/>
      <c r="AU7" s="1"/>
      <c r="AV7" s="1"/>
      <c r="AW7" s="1"/>
      <c r="AX7" s="1"/>
      <c r="AY7" s="1"/>
      <c r="AZ7" s="1"/>
      <c r="BA7" s="1"/>
      <c r="BB7" s="1"/>
      <c r="BC7" s="1"/>
      <c r="BD7" s="1"/>
      <c r="BE7" s="1"/>
      <c r="BF7" s="1"/>
      <c r="BG7" s="1"/>
      <c r="BH7" s="1"/>
      <c r="BI7" s="1"/>
    </row>
    <row r="8" spans="1:61" ht="15" customHeight="1" x14ac:dyDescent="0.25">
      <c r="A8" s="1"/>
      <c r="B8" s="260"/>
      <c r="C8" s="145"/>
      <c r="D8" s="146"/>
      <c r="E8" s="157"/>
      <c r="F8" s="145"/>
      <c r="G8" s="145"/>
      <c r="H8" s="145"/>
      <c r="I8" s="146"/>
      <c r="J8" s="47" t="e">
        <f>IF(AND('Mapa Riesgos Gestión TRANSPORTE'!#REF!="Muy Alta",'Mapa Riesgos Gestión TRANSPORTE'!#REF!="Leve"),CONCATENATE("R3C",'Mapa Riesgos Gestión TRANSPORTE'!#REF!),"")</f>
        <v>#REF!</v>
      </c>
      <c r="K8" s="48" t="e">
        <f>IF(AND('Mapa Riesgos Gestión TRANSPORTE'!#REF!="Muy Alta",'Mapa Riesgos Gestión TRANSPORTE'!#REF!="Leve"),CONCATENATE("R3C",'Mapa Riesgos Gestión TRANSPORTE'!#REF!),"")</f>
        <v>#REF!</v>
      </c>
      <c r="L8" s="48" t="e">
        <f>IF(AND('Mapa Riesgos Gestión TRANSPORTE'!#REF!="Muy Alta",'Mapa Riesgos Gestión TRANSPORTE'!#REF!="Leve"),CONCATENATE("R3C",'Mapa Riesgos Gestión TRANSPORTE'!#REF!),"")</f>
        <v>#REF!</v>
      </c>
      <c r="M8" s="48" t="e">
        <f>IF(AND('Mapa Riesgos Gestión TRANSPORTE'!#REF!="Muy Alta",'Mapa Riesgos Gestión TRANSPORTE'!#REF!="Leve"),CONCATENATE("R3C",'Mapa Riesgos Gestión TRANSPORTE'!#REF!),"")</f>
        <v>#REF!</v>
      </c>
      <c r="N8" s="48" t="e">
        <f>IF(AND('Mapa Riesgos Gestión TRANSPORTE'!#REF!="Muy Alta",'Mapa Riesgos Gestión TRANSPORTE'!#REF!="Leve"),CONCATENATE("R3C",'Mapa Riesgos Gestión TRANSPORTE'!#REF!),"")</f>
        <v>#REF!</v>
      </c>
      <c r="O8" s="49" t="e">
        <f>IF(AND('Mapa Riesgos Gestión TRANSPORTE'!#REF!="Muy Alta",'Mapa Riesgos Gestión TRANSPORTE'!#REF!="Leve"),CONCATENATE("R3C",'Mapa Riesgos Gestión TRANSPORTE'!#REF!),"")</f>
        <v>#REF!</v>
      </c>
      <c r="P8" s="47" t="e">
        <f>IF(AND('Mapa Riesgos Gestión TRANSPORTE'!#REF!="Muy Alta",'Mapa Riesgos Gestión TRANSPORTE'!#REF!="Menor"),CONCATENATE("R3C",'Mapa Riesgos Gestión TRANSPORTE'!#REF!),"")</f>
        <v>#REF!</v>
      </c>
      <c r="Q8" s="48" t="e">
        <f>IF(AND('Mapa Riesgos Gestión TRANSPORTE'!#REF!="Muy Alta",'Mapa Riesgos Gestión TRANSPORTE'!#REF!="Menor"),CONCATENATE("R3C",'Mapa Riesgos Gestión TRANSPORTE'!#REF!),"")</f>
        <v>#REF!</v>
      </c>
      <c r="R8" s="48" t="e">
        <f>IF(AND('Mapa Riesgos Gestión TRANSPORTE'!#REF!="Muy Alta",'Mapa Riesgos Gestión TRANSPORTE'!#REF!="Menor"),CONCATENATE("R3C",'Mapa Riesgos Gestión TRANSPORTE'!#REF!),"")</f>
        <v>#REF!</v>
      </c>
      <c r="S8" s="48" t="e">
        <f>IF(AND('Mapa Riesgos Gestión TRANSPORTE'!#REF!="Muy Alta",'Mapa Riesgos Gestión TRANSPORTE'!#REF!="Menor"),CONCATENATE("R3C",'Mapa Riesgos Gestión TRANSPORTE'!#REF!),"")</f>
        <v>#REF!</v>
      </c>
      <c r="T8" s="48" t="e">
        <f>IF(AND('Mapa Riesgos Gestión TRANSPORTE'!#REF!="Muy Alta",'Mapa Riesgos Gestión TRANSPORTE'!#REF!="Menor"),CONCATENATE("R3C",'Mapa Riesgos Gestión TRANSPORTE'!#REF!),"")</f>
        <v>#REF!</v>
      </c>
      <c r="U8" s="49" t="e">
        <f>IF(AND('Mapa Riesgos Gestión TRANSPORTE'!#REF!="Muy Alta",'Mapa Riesgos Gestión TRANSPORTE'!#REF!="Menor"),CONCATENATE("R3C",'Mapa Riesgos Gestión TRANSPORTE'!#REF!),"")</f>
        <v>#REF!</v>
      </c>
      <c r="V8" s="47" t="e">
        <f>IF(AND('Mapa Riesgos Gestión TRANSPORTE'!#REF!="Muy Alta",'Mapa Riesgos Gestión TRANSPORTE'!#REF!="Moderado"),CONCATENATE("R3C",'Mapa Riesgos Gestión TRANSPORTE'!#REF!),"")</f>
        <v>#REF!</v>
      </c>
      <c r="W8" s="48" t="e">
        <f>IF(AND('Mapa Riesgos Gestión TRANSPORTE'!#REF!="Muy Alta",'Mapa Riesgos Gestión TRANSPORTE'!#REF!="Moderado"),CONCATENATE("R3C",'Mapa Riesgos Gestión TRANSPORTE'!#REF!),"")</f>
        <v>#REF!</v>
      </c>
      <c r="X8" s="48" t="e">
        <f>IF(AND('Mapa Riesgos Gestión TRANSPORTE'!#REF!="Muy Alta",'Mapa Riesgos Gestión TRANSPORTE'!#REF!="Moderado"),CONCATENATE("R3C",'Mapa Riesgos Gestión TRANSPORTE'!#REF!),"")</f>
        <v>#REF!</v>
      </c>
      <c r="Y8" s="48" t="e">
        <f>IF(AND('Mapa Riesgos Gestión TRANSPORTE'!#REF!="Muy Alta",'Mapa Riesgos Gestión TRANSPORTE'!#REF!="Moderado"),CONCATENATE("R3C",'Mapa Riesgos Gestión TRANSPORTE'!#REF!),"")</f>
        <v>#REF!</v>
      </c>
      <c r="Z8" s="48" t="e">
        <f>IF(AND('Mapa Riesgos Gestión TRANSPORTE'!#REF!="Muy Alta",'Mapa Riesgos Gestión TRANSPORTE'!#REF!="Moderado"),CONCATENATE("R3C",'Mapa Riesgos Gestión TRANSPORTE'!#REF!),"")</f>
        <v>#REF!</v>
      </c>
      <c r="AA8" s="49" t="e">
        <f>IF(AND('Mapa Riesgos Gestión TRANSPORTE'!#REF!="Muy Alta",'Mapa Riesgos Gestión TRANSPORTE'!#REF!="Moderado"),CONCATENATE("R3C",'Mapa Riesgos Gestión TRANSPORTE'!#REF!),"")</f>
        <v>#REF!</v>
      </c>
      <c r="AB8" s="47" t="e">
        <f>IF(AND('Mapa Riesgos Gestión TRANSPORTE'!#REF!="Muy Alta",'Mapa Riesgos Gestión TRANSPORTE'!#REF!="Mayor"),CONCATENATE("R3C",'Mapa Riesgos Gestión TRANSPORTE'!#REF!),"")</f>
        <v>#REF!</v>
      </c>
      <c r="AC8" s="48" t="e">
        <f>IF(AND('Mapa Riesgos Gestión TRANSPORTE'!#REF!="Muy Alta",'Mapa Riesgos Gestión TRANSPORTE'!#REF!="Mayor"),CONCATENATE("R3C",'Mapa Riesgos Gestión TRANSPORTE'!#REF!),"")</f>
        <v>#REF!</v>
      </c>
      <c r="AD8" s="48" t="e">
        <f>IF(AND('Mapa Riesgos Gestión TRANSPORTE'!#REF!="Muy Alta",'Mapa Riesgos Gestión TRANSPORTE'!#REF!="Mayor"),CONCATENATE("R3C",'Mapa Riesgos Gestión TRANSPORTE'!#REF!),"")</f>
        <v>#REF!</v>
      </c>
      <c r="AE8" s="48" t="e">
        <f>IF(AND('Mapa Riesgos Gestión TRANSPORTE'!#REF!="Muy Alta",'Mapa Riesgos Gestión TRANSPORTE'!#REF!="Mayor"),CONCATENATE("R3C",'Mapa Riesgos Gestión TRANSPORTE'!#REF!),"")</f>
        <v>#REF!</v>
      </c>
      <c r="AF8" s="48" t="e">
        <f>IF(AND('Mapa Riesgos Gestión TRANSPORTE'!#REF!="Muy Alta",'Mapa Riesgos Gestión TRANSPORTE'!#REF!="Mayor"),CONCATENATE("R3C",'Mapa Riesgos Gestión TRANSPORTE'!#REF!),"")</f>
        <v>#REF!</v>
      </c>
      <c r="AG8" s="49" t="e">
        <f>IF(AND('Mapa Riesgos Gestión TRANSPORTE'!#REF!="Muy Alta",'Mapa Riesgos Gestión TRANSPORTE'!#REF!="Mayor"),CONCATENATE("R3C",'Mapa Riesgos Gestión TRANSPORTE'!#REF!),"")</f>
        <v>#REF!</v>
      </c>
      <c r="AH8" s="50" t="e">
        <f>IF(AND('Mapa Riesgos Gestión TRANSPORTE'!#REF!="Muy Alta",'Mapa Riesgos Gestión TRANSPORTE'!#REF!="Catastrófico"),CONCATENATE("R3C",'Mapa Riesgos Gestión TRANSPORTE'!#REF!),"")</f>
        <v>#REF!</v>
      </c>
      <c r="AI8" s="51" t="e">
        <f>IF(AND('Mapa Riesgos Gestión TRANSPORTE'!#REF!="Muy Alta",'Mapa Riesgos Gestión TRANSPORTE'!#REF!="Catastrófico"),CONCATENATE("R3C",'Mapa Riesgos Gestión TRANSPORTE'!#REF!),"")</f>
        <v>#REF!</v>
      </c>
      <c r="AJ8" s="51" t="e">
        <f>IF(AND('Mapa Riesgos Gestión TRANSPORTE'!#REF!="Muy Alta",'Mapa Riesgos Gestión TRANSPORTE'!#REF!="Catastrófico"),CONCATENATE("R3C",'Mapa Riesgos Gestión TRANSPORTE'!#REF!),"")</f>
        <v>#REF!</v>
      </c>
      <c r="AK8" s="51" t="e">
        <f>IF(AND('Mapa Riesgos Gestión TRANSPORTE'!#REF!="Muy Alta",'Mapa Riesgos Gestión TRANSPORTE'!#REF!="Catastrófico"),CONCATENATE("R3C",'Mapa Riesgos Gestión TRANSPORTE'!#REF!),"")</f>
        <v>#REF!</v>
      </c>
      <c r="AL8" s="51" t="e">
        <f>IF(AND('Mapa Riesgos Gestión TRANSPORTE'!#REF!="Muy Alta",'Mapa Riesgos Gestión TRANSPORTE'!#REF!="Catastrófico"),CONCATENATE("R3C",'Mapa Riesgos Gestión TRANSPORTE'!#REF!),"")</f>
        <v>#REF!</v>
      </c>
      <c r="AM8" s="52" t="e">
        <f>IF(AND('Mapa Riesgos Gestión TRANSPORTE'!#REF!="Muy Alta",'Mapa Riesgos Gestión TRANSPORTE'!#REF!="Catastrófico"),CONCATENATE("R3C",'Mapa Riesgos Gestión TRANSPORTE'!#REF!),"")</f>
        <v>#REF!</v>
      </c>
      <c r="AN8" s="1"/>
      <c r="AO8" s="243"/>
      <c r="AP8" s="145"/>
      <c r="AQ8" s="145"/>
      <c r="AR8" s="145"/>
      <c r="AS8" s="145"/>
      <c r="AT8" s="244"/>
      <c r="AU8" s="1"/>
      <c r="AV8" s="1"/>
      <c r="AW8" s="1"/>
      <c r="AX8" s="1"/>
      <c r="AY8" s="1"/>
      <c r="AZ8" s="1"/>
      <c r="BA8" s="1"/>
      <c r="BB8" s="1"/>
      <c r="BC8" s="1"/>
      <c r="BD8" s="1"/>
      <c r="BE8" s="1"/>
      <c r="BF8" s="1"/>
      <c r="BG8" s="1"/>
      <c r="BH8" s="1"/>
      <c r="BI8" s="1"/>
    </row>
    <row r="9" spans="1:61" ht="15" customHeight="1" x14ac:dyDescent="0.25">
      <c r="A9" s="1"/>
      <c r="B9" s="260"/>
      <c r="C9" s="145"/>
      <c r="D9" s="146"/>
      <c r="E9" s="157"/>
      <c r="F9" s="145"/>
      <c r="G9" s="145"/>
      <c r="H9" s="145"/>
      <c r="I9" s="146"/>
      <c r="J9" s="47" t="e">
        <f>IF(AND('Mapa Riesgos Gestión TRANSPORTE'!#REF!="Muy Alta",'Mapa Riesgos Gestión TRANSPORTE'!#REF!="Leve"),CONCATENATE("R4C",'Mapa Riesgos Gestión TRANSPORTE'!#REF!),"")</f>
        <v>#REF!</v>
      </c>
      <c r="K9" s="48" t="e">
        <f>IF(AND('Mapa Riesgos Gestión TRANSPORTE'!#REF!="Muy Alta",'Mapa Riesgos Gestión TRANSPORTE'!#REF!="Leve"),CONCATENATE("R4C",'Mapa Riesgos Gestión TRANSPORTE'!#REF!),"")</f>
        <v>#REF!</v>
      </c>
      <c r="L9" s="48" t="e">
        <f>IF(AND('Mapa Riesgos Gestión TRANSPORTE'!#REF!="Muy Alta",'Mapa Riesgos Gestión TRANSPORTE'!#REF!="Leve"),CONCATENATE("R4C",'Mapa Riesgos Gestión TRANSPORTE'!#REF!),"")</f>
        <v>#REF!</v>
      </c>
      <c r="M9" s="48" t="e">
        <f>IF(AND('Mapa Riesgos Gestión TRANSPORTE'!#REF!="Muy Alta",'Mapa Riesgos Gestión TRANSPORTE'!#REF!="Leve"),CONCATENATE("R4C",'Mapa Riesgos Gestión TRANSPORTE'!#REF!),"")</f>
        <v>#REF!</v>
      </c>
      <c r="N9" s="48" t="e">
        <f>IF(AND('Mapa Riesgos Gestión TRANSPORTE'!#REF!="Muy Alta",'Mapa Riesgos Gestión TRANSPORTE'!#REF!="Leve"),CONCATENATE("R4C",'Mapa Riesgos Gestión TRANSPORTE'!#REF!),"")</f>
        <v>#REF!</v>
      </c>
      <c r="O9" s="49" t="e">
        <f>IF(AND('Mapa Riesgos Gestión TRANSPORTE'!#REF!="Muy Alta",'Mapa Riesgos Gestión TRANSPORTE'!#REF!="Leve"),CONCATENATE("R4C",'Mapa Riesgos Gestión TRANSPORTE'!#REF!),"")</f>
        <v>#REF!</v>
      </c>
      <c r="P9" s="47" t="e">
        <f>IF(AND('Mapa Riesgos Gestión TRANSPORTE'!#REF!="Muy Alta",'Mapa Riesgos Gestión TRANSPORTE'!#REF!="Menor"),CONCATENATE("R4C",'Mapa Riesgos Gestión TRANSPORTE'!#REF!),"")</f>
        <v>#REF!</v>
      </c>
      <c r="Q9" s="48" t="e">
        <f>IF(AND('Mapa Riesgos Gestión TRANSPORTE'!#REF!="Muy Alta",'Mapa Riesgos Gestión TRANSPORTE'!#REF!="Menor"),CONCATENATE("R4C",'Mapa Riesgos Gestión TRANSPORTE'!#REF!),"")</f>
        <v>#REF!</v>
      </c>
      <c r="R9" s="48" t="e">
        <f>IF(AND('Mapa Riesgos Gestión TRANSPORTE'!#REF!="Muy Alta",'Mapa Riesgos Gestión TRANSPORTE'!#REF!="Menor"),CONCATENATE("R4C",'Mapa Riesgos Gestión TRANSPORTE'!#REF!),"")</f>
        <v>#REF!</v>
      </c>
      <c r="S9" s="48" t="e">
        <f>IF(AND('Mapa Riesgos Gestión TRANSPORTE'!#REF!="Muy Alta",'Mapa Riesgos Gestión TRANSPORTE'!#REF!="Menor"),CONCATENATE("R4C",'Mapa Riesgos Gestión TRANSPORTE'!#REF!),"")</f>
        <v>#REF!</v>
      </c>
      <c r="T9" s="48" t="e">
        <f>IF(AND('Mapa Riesgos Gestión TRANSPORTE'!#REF!="Muy Alta",'Mapa Riesgos Gestión TRANSPORTE'!#REF!="Menor"),CONCATENATE("R4C",'Mapa Riesgos Gestión TRANSPORTE'!#REF!),"")</f>
        <v>#REF!</v>
      </c>
      <c r="U9" s="49" t="e">
        <f>IF(AND('Mapa Riesgos Gestión TRANSPORTE'!#REF!="Muy Alta",'Mapa Riesgos Gestión TRANSPORTE'!#REF!="Menor"),CONCATENATE("R4C",'Mapa Riesgos Gestión TRANSPORTE'!#REF!),"")</f>
        <v>#REF!</v>
      </c>
      <c r="V9" s="47" t="e">
        <f>IF(AND('Mapa Riesgos Gestión TRANSPORTE'!#REF!="Muy Alta",'Mapa Riesgos Gestión TRANSPORTE'!#REF!="Moderado"),CONCATENATE("R4C",'Mapa Riesgos Gestión TRANSPORTE'!#REF!),"")</f>
        <v>#REF!</v>
      </c>
      <c r="W9" s="48" t="e">
        <f>IF(AND('Mapa Riesgos Gestión TRANSPORTE'!#REF!="Muy Alta",'Mapa Riesgos Gestión TRANSPORTE'!#REF!="Moderado"),CONCATENATE("R4C",'Mapa Riesgos Gestión TRANSPORTE'!#REF!),"")</f>
        <v>#REF!</v>
      </c>
      <c r="X9" s="48" t="e">
        <f>IF(AND('Mapa Riesgos Gestión TRANSPORTE'!#REF!="Muy Alta",'Mapa Riesgos Gestión TRANSPORTE'!#REF!="Moderado"),CONCATENATE("R4C",'Mapa Riesgos Gestión TRANSPORTE'!#REF!),"")</f>
        <v>#REF!</v>
      </c>
      <c r="Y9" s="48" t="e">
        <f>IF(AND('Mapa Riesgos Gestión TRANSPORTE'!#REF!="Muy Alta",'Mapa Riesgos Gestión TRANSPORTE'!#REF!="Moderado"),CONCATENATE("R4C",'Mapa Riesgos Gestión TRANSPORTE'!#REF!),"")</f>
        <v>#REF!</v>
      </c>
      <c r="Z9" s="48" t="e">
        <f>IF(AND('Mapa Riesgos Gestión TRANSPORTE'!#REF!="Muy Alta",'Mapa Riesgos Gestión TRANSPORTE'!#REF!="Moderado"),CONCATENATE("R4C",'Mapa Riesgos Gestión TRANSPORTE'!#REF!),"")</f>
        <v>#REF!</v>
      </c>
      <c r="AA9" s="49" t="e">
        <f>IF(AND('Mapa Riesgos Gestión TRANSPORTE'!#REF!="Muy Alta",'Mapa Riesgos Gestión TRANSPORTE'!#REF!="Moderado"),CONCATENATE("R4C",'Mapa Riesgos Gestión TRANSPORTE'!#REF!),"")</f>
        <v>#REF!</v>
      </c>
      <c r="AB9" s="47" t="e">
        <f>IF(AND('Mapa Riesgos Gestión TRANSPORTE'!#REF!="Muy Alta",'Mapa Riesgos Gestión TRANSPORTE'!#REF!="Mayor"),CONCATENATE("R4C",'Mapa Riesgos Gestión TRANSPORTE'!#REF!),"")</f>
        <v>#REF!</v>
      </c>
      <c r="AC9" s="48" t="e">
        <f>IF(AND('Mapa Riesgos Gestión TRANSPORTE'!#REF!="Muy Alta",'Mapa Riesgos Gestión TRANSPORTE'!#REF!="Mayor"),CONCATENATE("R4C",'Mapa Riesgos Gestión TRANSPORTE'!#REF!),"")</f>
        <v>#REF!</v>
      </c>
      <c r="AD9" s="48" t="e">
        <f>IF(AND('Mapa Riesgos Gestión TRANSPORTE'!#REF!="Muy Alta",'Mapa Riesgos Gestión TRANSPORTE'!#REF!="Mayor"),CONCATENATE("R4C",'Mapa Riesgos Gestión TRANSPORTE'!#REF!),"")</f>
        <v>#REF!</v>
      </c>
      <c r="AE9" s="48" t="e">
        <f>IF(AND('Mapa Riesgos Gestión TRANSPORTE'!#REF!="Muy Alta",'Mapa Riesgos Gestión TRANSPORTE'!#REF!="Mayor"),CONCATENATE("R4C",'Mapa Riesgos Gestión TRANSPORTE'!#REF!),"")</f>
        <v>#REF!</v>
      </c>
      <c r="AF9" s="48" t="e">
        <f>IF(AND('Mapa Riesgos Gestión TRANSPORTE'!#REF!="Muy Alta",'Mapa Riesgos Gestión TRANSPORTE'!#REF!="Mayor"),CONCATENATE("R4C",'Mapa Riesgos Gestión TRANSPORTE'!#REF!),"")</f>
        <v>#REF!</v>
      </c>
      <c r="AG9" s="49" t="e">
        <f>IF(AND('Mapa Riesgos Gestión TRANSPORTE'!#REF!="Muy Alta",'Mapa Riesgos Gestión TRANSPORTE'!#REF!="Mayor"),CONCATENATE("R4C",'Mapa Riesgos Gestión TRANSPORTE'!#REF!),"")</f>
        <v>#REF!</v>
      </c>
      <c r="AH9" s="50" t="e">
        <f>IF(AND('Mapa Riesgos Gestión TRANSPORTE'!#REF!="Muy Alta",'Mapa Riesgos Gestión TRANSPORTE'!#REF!="Catastrófico"),CONCATENATE("R4C",'Mapa Riesgos Gestión TRANSPORTE'!#REF!),"")</f>
        <v>#REF!</v>
      </c>
      <c r="AI9" s="51" t="e">
        <f>IF(AND('Mapa Riesgos Gestión TRANSPORTE'!#REF!="Muy Alta",'Mapa Riesgos Gestión TRANSPORTE'!#REF!="Catastrófico"),CONCATENATE("R4C",'Mapa Riesgos Gestión TRANSPORTE'!#REF!),"")</f>
        <v>#REF!</v>
      </c>
      <c r="AJ9" s="51" t="e">
        <f>IF(AND('Mapa Riesgos Gestión TRANSPORTE'!#REF!="Muy Alta",'Mapa Riesgos Gestión TRANSPORTE'!#REF!="Catastrófico"),CONCATENATE("R4C",'Mapa Riesgos Gestión TRANSPORTE'!#REF!),"")</f>
        <v>#REF!</v>
      </c>
      <c r="AK9" s="51" t="e">
        <f>IF(AND('Mapa Riesgos Gestión TRANSPORTE'!#REF!="Muy Alta",'Mapa Riesgos Gestión TRANSPORTE'!#REF!="Catastrófico"),CONCATENATE("R4C",'Mapa Riesgos Gestión TRANSPORTE'!#REF!),"")</f>
        <v>#REF!</v>
      </c>
      <c r="AL9" s="51" t="e">
        <f>IF(AND('Mapa Riesgos Gestión TRANSPORTE'!#REF!="Muy Alta",'Mapa Riesgos Gestión TRANSPORTE'!#REF!="Catastrófico"),CONCATENATE("R4C",'Mapa Riesgos Gestión TRANSPORTE'!#REF!),"")</f>
        <v>#REF!</v>
      </c>
      <c r="AM9" s="52" t="e">
        <f>IF(AND('Mapa Riesgos Gestión TRANSPORTE'!#REF!="Muy Alta",'Mapa Riesgos Gestión TRANSPORTE'!#REF!="Catastrófico"),CONCATENATE("R4C",'Mapa Riesgos Gestión TRANSPORTE'!#REF!),"")</f>
        <v>#REF!</v>
      </c>
      <c r="AN9" s="1"/>
      <c r="AO9" s="243"/>
      <c r="AP9" s="145"/>
      <c r="AQ9" s="145"/>
      <c r="AR9" s="145"/>
      <c r="AS9" s="145"/>
      <c r="AT9" s="244"/>
      <c r="AU9" s="1"/>
      <c r="AV9" s="1"/>
      <c r="AW9" s="1"/>
      <c r="AX9" s="1"/>
      <c r="AY9" s="1"/>
      <c r="AZ9" s="1"/>
      <c r="BA9" s="1"/>
      <c r="BB9" s="1"/>
      <c r="BC9" s="1"/>
      <c r="BD9" s="1"/>
      <c r="BE9" s="1"/>
      <c r="BF9" s="1"/>
      <c r="BG9" s="1"/>
      <c r="BH9" s="1"/>
      <c r="BI9" s="1"/>
    </row>
    <row r="10" spans="1:61" ht="15" customHeight="1" x14ac:dyDescent="0.25">
      <c r="A10" s="1"/>
      <c r="B10" s="260"/>
      <c r="C10" s="145"/>
      <c r="D10" s="146"/>
      <c r="E10" s="157"/>
      <c r="F10" s="145"/>
      <c r="G10" s="145"/>
      <c r="H10" s="145"/>
      <c r="I10" s="146"/>
      <c r="J10" s="47" t="e">
        <f>IF(AND('Mapa Riesgos Gestión TRANSPORTE'!#REF!="Muy Alta",'Mapa Riesgos Gestión TRANSPORTE'!#REF!="Leve"),CONCATENATE("R5C",'Mapa Riesgos Gestión TRANSPORTE'!#REF!),"")</f>
        <v>#REF!</v>
      </c>
      <c r="K10" s="48" t="e">
        <f>IF(AND('Mapa Riesgos Gestión TRANSPORTE'!#REF!="Muy Alta",'Mapa Riesgos Gestión TRANSPORTE'!#REF!="Leve"),CONCATENATE("R5C",'Mapa Riesgos Gestión TRANSPORTE'!#REF!),"")</f>
        <v>#REF!</v>
      </c>
      <c r="L10" s="48" t="e">
        <f>IF(AND('Mapa Riesgos Gestión TRANSPORTE'!#REF!="Muy Alta",'Mapa Riesgos Gestión TRANSPORTE'!#REF!="Leve"),CONCATENATE("R5C",'Mapa Riesgos Gestión TRANSPORTE'!#REF!),"")</f>
        <v>#REF!</v>
      </c>
      <c r="M10" s="48" t="e">
        <f>IF(AND('Mapa Riesgos Gestión TRANSPORTE'!#REF!="Muy Alta",'Mapa Riesgos Gestión TRANSPORTE'!#REF!="Leve"),CONCATENATE("R5C",'Mapa Riesgos Gestión TRANSPORTE'!#REF!),"")</f>
        <v>#REF!</v>
      </c>
      <c r="N10" s="48" t="e">
        <f>IF(AND('Mapa Riesgos Gestión TRANSPORTE'!#REF!="Muy Alta",'Mapa Riesgos Gestión TRANSPORTE'!#REF!="Leve"),CONCATENATE("R5C",'Mapa Riesgos Gestión TRANSPORTE'!#REF!),"")</f>
        <v>#REF!</v>
      </c>
      <c r="O10" s="49" t="e">
        <f>IF(AND('Mapa Riesgos Gestión TRANSPORTE'!#REF!="Muy Alta",'Mapa Riesgos Gestión TRANSPORTE'!#REF!="Leve"),CONCATENATE("R5C",'Mapa Riesgos Gestión TRANSPORTE'!#REF!),"")</f>
        <v>#REF!</v>
      </c>
      <c r="P10" s="47" t="e">
        <f>IF(AND('Mapa Riesgos Gestión TRANSPORTE'!#REF!="Muy Alta",'Mapa Riesgos Gestión TRANSPORTE'!#REF!="Menor"),CONCATENATE("R5C",'Mapa Riesgos Gestión TRANSPORTE'!#REF!),"")</f>
        <v>#REF!</v>
      </c>
      <c r="Q10" s="48" t="e">
        <f>IF(AND('Mapa Riesgos Gestión TRANSPORTE'!#REF!="Muy Alta",'Mapa Riesgos Gestión TRANSPORTE'!#REF!="Menor"),CONCATENATE("R5C",'Mapa Riesgos Gestión TRANSPORTE'!#REF!),"")</f>
        <v>#REF!</v>
      </c>
      <c r="R10" s="48" t="e">
        <f>IF(AND('Mapa Riesgos Gestión TRANSPORTE'!#REF!="Muy Alta",'Mapa Riesgos Gestión TRANSPORTE'!#REF!="Menor"),CONCATENATE("R5C",'Mapa Riesgos Gestión TRANSPORTE'!#REF!),"")</f>
        <v>#REF!</v>
      </c>
      <c r="S10" s="48" t="e">
        <f>IF(AND('Mapa Riesgos Gestión TRANSPORTE'!#REF!="Muy Alta",'Mapa Riesgos Gestión TRANSPORTE'!#REF!="Menor"),CONCATENATE("R5C",'Mapa Riesgos Gestión TRANSPORTE'!#REF!),"")</f>
        <v>#REF!</v>
      </c>
      <c r="T10" s="48" t="e">
        <f>IF(AND('Mapa Riesgos Gestión TRANSPORTE'!#REF!="Muy Alta",'Mapa Riesgos Gestión TRANSPORTE'!#REF!="Menor"),CONCATENATE("R5C",'Mapa Riesgos Gestión TRANSPORTE'!#REF!),"")</f>
        <v>#REF!</v>
      </c>
      <c r="U10" s="49" t="e">
        <f>IF(AND('Mapa Riesgos Gestión TRANSPORTE'!#REF!="Muy Alta",'Mapa Riesgos Gestión TRANSPORTE'!#REF!="Menor"),CONCATENATE("R5C",'Mapa Riesgos Gestión TRANSPORTE'!#REF!),"")</f>
        <v>#REF!</v>
      </c>
      <c r="V10" s="47" t="e">
        <f>IF(AND('Mapa Riesgos Gestión TRANSPORTE'!#REF!="Muy Alta",'Mapa Riesgos Gestión TRANSPORTE'!#REF!="Moderado"),CONCATENATE("R5C",'Mapa Riesgos Gestión TRANSPORTE'!#REF!),"")</f>
        <v>#REF!</v>
      </c>
      <c r="W10" s="48" t="e">
        <f>IF(AND('Mapa Riesgos Gestión TRANSPORTE'!#REF!="Muy Alta",'Mapa Riesgos Gestión TRANSPORTE'!#REF!="Moderado"),CONCATENATE("R5C",'Mapa Riesgos Gestión TRANSPORTE'!#REF!),"")</f>
        <v>#REF!</v>
      </c>
      <c r="X10" s="48" t="e">
        <f>IF(AND('Mapa Riesgos Gestión TRANSPORTE'!#REF!="Muy Alta",'Mapa Riesgos Gestión TRANSPORTE'!#REF!="Moderado"),CONCATENATE("R5C",'Mapa Riesgos Gestión TRANSPORTE'!#REF!),"")</f>
        <v>#REF!</v>
      </c>
      <c r="Y10" s="48" t="e">
        <f>IF(AND('Mapa Riesgos Gestión TRANSPORTE'!#REF!="Muy Alta",'Mapa Riesgos Gestión TRANSPORTE'!#REF!="Moderado"),CONCATENATE("R5C",'Mapa Riesgos Gestión TRANSPORTE'!#REF!),"")</f>
        <v>#REF!</v>
      </c>
      <c r="Z10" s="48" t="e">
        <f>IF(AND('Mapa Riesgos Gestión TRANSPORTE'!#REF!="Muy Alta",'Mapa Riesgos Gestión TRANSPORTE'!#REF!="Moderado"),CONCATENATE("R5C",'Mapa Riesgos Gestión TRANSPORTE'!#REF!),"")</f>
        <v>#REF!</v>
      </c>
      <c r="AA10" s="49" t="e">
        <f>IF(AND('Mapa Riesgos Gestión TRANSPORTE'!#REF!="Muy Alta",'Mapa Riesgos Gestión TRANSPORTE'!#REF!="Moderado"),CONCATENATE("R5C",'Mapa Riesgos Gestión TRANSPORTE'!#REF!),"")</f>
        <v>#REF!</v>
      </c>
      <c r="AB10" s="47" t="e">
        <f>IF(AND('Mapa Riesgos Gestión TRANSPORTE'!#REF!="Muy Alta",'Mapa Riesgos Gestión TRANSPORTE'!#REF!="Mayor"),CONCATENATE("R5C",'Mapa Riesgos Gestión TRANSPORTE'!#REF!),"")</f>
        <v>#REF!</v>
      </c>
      <c r="AC10" s="48" t="e">
        <f>IF(AND('Mapa Riesgos Gestión TRANSPORTE'!#REF!="Muy Alta",'Mapa Riesgos Gestión TRANSPORTE'!#REF!="Mayor"),CONCATENATE("R5C",'Mapa Riesgos Gestión TRANSPORTE'!#REF!),"")</f>
        <v>#REF!</v>
      </c>
      <c r="AD10" s="48" t="e">
        <f>IF(AND('Mapa Riesgos Gestión TRANSPORTE'!#REF!="Muy Alta",'Mapa Riesgos Gestión TRANSPORTE'!#REF!="Mayor"),CONCATENATE("R5C",'Mapa Riesgos Gestión TRANSPORTE'!#REF!),"")</f>
        <v>#REF!</v>
      </c>
      <c r="AE10" s="48" t="e">
        <f>IF(AND('Mapa Riesgos Gestión TRANSPORTE'!#REF!="Muy Alta",'Mapa Riesgos Gestión TRANSPORTE'!#REF!="Mayor"),CONCATENATE("R5C",'Mapa Riesgos Gestión TRANSPORTE'!#REF!),"")</f>
        <v>#REF!</v>
      </c>
      <c r="AF10" s="48" t="e">
        <f>IF(AND('Mapa Riesgos Gestión TRANSPORTE'!#REF!="Muy Alta",'Mapa Riesgos Gestión TRANSPORTE'!#REF!="Mayor"),CONCATENATE("R5C",'Mapa Riesgos Gestión TRANSPORTE'!#REF!),"")</f>
        <v>#REF!</v>
      </c>
      <c r="AG10" s="49" t="e">
        <f>IF(AND('Mapa Riesgos Gestión TRANSPORTE'!#REF!="Muy Alta",'Mapa Riesgos Gestión TRANSPORTE'!#REF!="Mayor"),CONCATENATE("R5C",'Mapa Riesgos Gestión TRANSPORTE'!#REF!),"")</f>
        <v>#REF!</v>
      </c>
      <c r="AH10" s="50" t="e">
        <f>IF(AND('Mapa Riesgos Gestión TRANSPORTE'!#REF!="Muy Alta",'Mapa Riesgos Gestión TRANSPORTE'!#REF!="Catastrófico"),CONCATENATE("R5C",'Mapa Riesgos Gestión TRANSPORTE'!#REF!),"")</f>
        <v>#REF!</v>
      </c>
      <c r="AI10" s="51" t="e">
        <f>IF(AND('Mapa Riesgos Gestión TRANSPORTE'!#REF!="Muy Alta",'Mapa Riesgos Gestión TRANSPORTE'!#REF!="Catastrófico"),CONCATENATE("R5C",'Mapa Riesgos Gestión TRANSPORTE'!#REF!),"")</f>
        <v>#REF!</v>
      </c>
      <c r="AJ10" s="51" t="e">
        <f>IF(AND('Mapa Riesgos Gestión TRANSPORTE'!#REF!="Muy Alta",'Mapa Riesgos Gestión TRANSPORTE'!#REF!="Catastrófico"),CONCATENATE("R5C",'Mapa Riesgos Gestión TRANSPORTE'!#REF!),"")</f>
        <v>#REF!</v>
      </c>
      <c r="AK10" s="51" t="e">
        <f>IF(AND('Mapa Riesgos Gestión TRANSPORTE'!#REF!="Muy Alta",'Mapa Riesgos Gestión TRANSPORTE'!#REF!="Catastrófico"),CONCATENATE("R5C",'Mapa Riesgos Gestión TRANSPORTE'!#REF!),"")</f>
        <v>#REF!</v>
      </c>
      <c r="AL10" s="51" t="e">
        <f>IF(AND('Mapa Riesgos Gestión TRANSPORTE'!#REF!="Muy Alta",'Mapa Riesgos Gestión TRANSPORTE'!#REF!="Catastrófico"),CONCATENATE("R5C",'Mapa Riesgos Gestión TRANSPORTE'!#REF!),"")</f>
        <v>#REF!</v>
      </c>
      <c r="AM10" s="52" t="e">
        <f>IF(AND('Mapa Riesgos Gestión TRANSPORTE'!#REF!="Muy Alta",'Mapa Riesgos Gestión TRANSPORTE'!#REF!="Catastrófico"),CONCATENATE("R5C",'Mapa Riesgos Gestión TRANSPORTE'!#REF!),"")</f>
        <v>#REF!</v>
      </c>
      <c r="AN10" s="1"/>
      <c r="AO10" s="243"/>
      <c r="AP10" s="145"/>
      <c r="AQ10" s="145"/>
      <c r="AR10" s="145"/>
      <c r="AS10" s="145"/>
      <c r="AT10" s="244"/>
      <c r="AU10" s="1"/>
      <c r="AV10" s="1"/>
      <c r="AW10" s="1"/>
      <c r="AX10" s="1"/>
      <c r="AY10" s="1"/>
      <c r="AZ10" s="1"/>
      <c r="BA10" s="1"/>
      <c r="BB10" s="1"/>
      <c r="BC10" s="1"/>
      <c r="BD10" s="1"/>
      <c r="BE10" s="1"/>
      <c r="BF10" s="1"/>
      <c r="BG10" s="1"/>
      <c r="BH10" s="1"/>
      <c r="BI10" s="1"/>
    </row>
    <row r="11" spans="1:61" ht="15" customHeight="1" x14ac:dyDescent="0.25">
      <c r="A11" s="1"/>
      <c r="B11" s="260"/>
      <c r="C11" s="145"/>
      <c r="D11" s="146"/>
      <c r="E11" s="157"/>
      <c r="F11" s="145"/>
      <c r="G11" s="145"/>
      <c r="H11" s="145"/>
      <c r="I11" s="146"/>
      <c r="J11" s="47" t="e">
        <f>IF(AND('Mapa Riesgos Gestión TRANSPORTE'!#REF!="Muy Alta",'Mapa Riesgos Gestión TRANSPORTE'!#REF!="Leve"),CONCATENATE("R6C",'Mapa Riesgos Gestión TRANSPORTE'!#REF!),"")</f>
        <v>#REF!</v>
      </c>
      <c r="K11" s="48" t="e">
        <f>IF(AND('Mapa Riesgos Gestión TRANSPORTE'!#REF!="Muy Alta",'Mapa Riesgos Gestión TRANSPORTE'!#REF!="Leve"),CONCATENATE("R6C",'Mapa Riesgos Gestión TRANSPORTE'!#REF!),"")</f>
        <v>#REF!</v>
      </c>
      <c r="L11" s="48" t="e">
        <f>IF(AND('Mapa Riesgos Gestión TRANSPORTE'!#REF!="Muy Alta",'Mapa Riesgos Gestión TRANSPORTE'!#REF!="Leve"),CONCATENATE("R6C",'Mapa Riesgos Gestión TRANSPORTE'!#REF!),"")</f>
        <v>#REF!</v>
      </c>
      <c r="M11" s="48" t="e">
        <f>IF(AND('Mapa Riesgos Gestión TRANSPORTE'!#REF!="Muy Alta",'Mapa Riesgos Gestión TRANSPORTE'!#REF!="Leve"),CONCATENATE("R6C",'Mapa Riesgos Gestión TRANSPORTE'!#REF!),"")</f>
        <v>#REF!</v>
      </c>
      <c r="N11" s="48" t="e">
        <f>IF(AND('Mapa Riesgos Gestión TRANSPORTE'!#REF!="Muy Alta",'Mapa Riesgos Gestión TRANSPORTE'!#REF!="Leve"),CONCATENATE("R6C",'Mapa Riesgos Gestión TRANSPORTE'!#REF!),"")</f>
        <v>#REF!</v>
      </c>
      <c r="O11" s="49" t="e">
        <f>IF(AND('Mapa Riesgos Gestión TRANSPORTE'!#REF!="Muy Alta",'Mapa Riesgos Gestión TRANSPORTE'!#REF!="Leve"),CONCATENATE("R6C",'Mapa Riesgos Gestión TRANSPORTE'!#REF!),"")</f>
        <v>#REF!</v>
      </c>
      <c r="P11" s="47" t="e">
        <f>IF(AND('Mapa Riesgos Gestión TRANSPORTE'!#REF!="Muy Alta",'Mapa Riesgos Gestión TRANSPORTE'!#REF!="Menor"),CONCATENATE("R6C",'Mapa Riesgos Gestión TRANSPORTE'!#REF!),"")</f>
        <v>#REF!</v>
      </c>
      <c r="Q11" s="48" t="e">
        <f>IF(AND('Mapa Riesgos Gestión TRANSPORTE'!#REF!="Muy Alta",'Mapa Riesgos Gestión TRANSPORTE'!#REF!="Menor"),CONCATENATE("R6C",'Mapa Riesgos Gestión TRANSPORTE'!#REF!),"")</f>
        <v>#REF!</v>
      </c>
      <c r="R11" s="48" t="e">
        <f>IF(AND('Mapa Riesgos Gestión TRANSPORTE'!#REF!="Muy Alta",'Mapa Riesgos Gestión TRANSPORTE'!#REF!="Menor"),CONCATENATE("R6C",'Mapa Riesgos Gestión TRANSPORTE'!#REF!),"")</f>
        <v>#REF!</v>
      </c>
      <c r="S11" s="48" t="e">
        <f>IF(AND('Mapa Riesgos Gestión TRANSPORTE'!#REF!="Muy Alta",'Mapa Riesgos Gestión TRANSPORTE'!#REF!="Menor"),CONCATENATE("R6C",'Mapa Riesgos Gestión TRANSPORTE'!#REF!),"")</f>
        <v>#REF!</v>
      </c>
      <c r="T11" s="48" t="e">
        <f>IF(AND('Mapa Riesgos Gestión TRANSPORTE'!#REF!="Muy Alta",'Mapa Riesgos Gestión TRANSPORTE'!#REF!="Menor"),CONCATENATE("R6C",'Mapa Riesgos Gestión TRANSPORTE'!#REF!),"")</f>
        <v>#REF!</v>
      </c>
      <c r="U11" s="49" t="e">
        <f>IF(AND('Mapa Riesgos Gestión TRANSPORTE'!#REF!="Muy Alta",'Mapa Riesgos Gestión TRANSPORTE'!#REF!="Menor"),CONCATENATE("R6C",'Mapa Riesgos Gestión TRANSPORTE'!#REF!),"")</f>
        <v>#REF!</v>
      </c>
      <c r="V11" s="47" t="e">
        <f>IF(AND('Mapa Riesgos Gestión TRANSPORTE'!#REF!="Muy Alta",'Mapa Riesgos Gestión TRANSPORTE'!#REF!="Moderado"),CONCATENATE("R6C",'Mapa Riesgos Gestión TRANSPORTE'!#REF!),"")</f>
        <v>#REF!</v>
      </c>
      <c r="W11" s="48" t="e">
        <f>IF(AND('Mapa Riesgos Gestión TRANSPORTE'!#REF!="Muy Alta",'Mapa Riesgos Gestión TRANSPORTE'!#REF!="Moderado"),CONCATENATE("R6C",'Mapa Riesgos Gestión TRANSPORTE'!#REF!),"")</f>
        <v>#REF!</v>
      </c>
      <c r="X11" s="48" t="e">
        <f>IF(AND('Mapa Riesgos Gestión TRANSPORTE'!#REF!="Muy Alta",'Mapa Riesgos Gestión TRANSPORTE'!#REF!="Moderado"),CONCATENATE("R6C",'Mapa Riesgos Gestión TRANSPORTE'!#REF!),"")</f>
        <v>#REF!</v>
      </c>
      <c r="Y11" s="48" t="e">
        <f>IF(AND('Mapa Riesgos Gestión TRANSPORTE'!#REF!="Muy Alta",'Mapa Riesgos Gestión TRANSPORTE'!#REF!="Moderado"),CONCATENATE("R6C",'Mapa Riesgos Gestión TRANSPORTE'!#REF!),"")</f>
        <v>#REF!</v>
      </c>
      <c r="Z11" s="48" t="e">
        <f>IF(AND('Mapa Riesgos Gestión TRANSPORTE'!#REF!="Muy Alta",'Mapa Riesgos Gestión TRANSPORTE'!#REF!="Moderado"),CONCATENATE("R6C",'Mapa Riesgos Gestión TRANSPORTE'!#REF!),"")</f>
        <v>#REF!</v>
      </c>
      <c r="AA11" s="49" t="e">
        <f>IF(AND('Mapa Riesgos Gestión TRANSPORTE'!#REF!="Muy Alta",'Mapa Riesgos Gestión TRANSPORTE'!#REF!="Moderado"),CONCATENATE("R6C",'Mapa Riesgos Gestión TRANSPORTE'!#REF!),"")</f>
        <v>#REF!</v>
      </c>
      <c r="AB11" s="47" t="e">
        <f>IF(AND('Mapa Riesgos Gestión TRANSPORTE'!#REF!="Muy Alta",'Mapa Riesgos Gestión TRANSPORTE'!#REF!="Mayor"),CONCATENATE("R6C",'Mapa Riesgos Gestión TRANSPORTE'!#REF!),"")</f>
        <v>#REF!</v>
      </c>
      <c r="AC11" s="48" t="e">
        <f>IF(AND('Mapa Riesgos Gestión TRANSPORTE'!#REF!="Muy Alta",'Mapa Riesgos Gestión TRANSPORTE'!#REF!="Mayor"),CONCATENATE("R6C",'Mapa Riesgos Gestión TRANSPORTE'!#REF!),"")</f>
        <v>#REF!</v>
      </c>
      <c r="AD11" s="48" t="e">
        <f>IF(AND('Mapa Riesgos Gestión TRANSPORTE'!#REF!="Muy Alta",'Mapa Riesgos Gestión TRANSPORTE'!#REF!="Mayor"),CONCATENATE("R6C",'Mapa Riesgos Gestión TRANSPORTE'!#REF!),"")</f>
        <v>#REF!</v>
      </c>
      <c r="AE11" s="48" t="e">
        <f>IF(AND('Mapa Riesgos Gestión TRANSPORTE'!#REF!="Muy Alta",'Mapa Riesgos Gestión TRANSPORTE'!#REF!="Mayor"),CONCATENATE("R6C",'Mapa Riesgos Gestión TRANSPORTE'!#REF!),"")</f>
        <v>#REF!</v>
      </c>
      <c r="AF11" s="48" t="e">
        <f>IF(AND('Mapa Riesgos Gestión TRANSPORTE'!#REF!="Muy Alta",'Mapa Riesgos Gestión TRANSPORTE'!#REF!="Mayor"),CONCATENATE("R6C",'Mapa Riesgos Gestión TRANSPORTE'!#REF!),"")</f>
        <v>#REF!</v>
      </c>
      <c r="AG11" s="49" t="e">
        <f>IF(AND('Mapa Riesgos Gestión TRANSPORTE'!#REF!="Muy Alta",'Mapa Riesgos Gestión TRANSPORTE'!#REF!="Mayor"),CONCATENATE("R6C",'Mapa Riesgos Gestión TRANSPORTE'!#REF!),"")</f>
        <v>#REF!</v>
      </c>
      <c r="AH11" s="50" t="e">
        <f>IF(AND('Mapa Riesgos Gestión TRANSPORTE'!#REF!="Muy Alta",'Mapa Riesgos Gestión TRANSPORTE'!#REF!="Catastrófico"),CONCATENATE("R6C",'Mapa Riesgos Gestión TRANSPORTE'!#REF!),"")</f>
        <v>#REF!</v>
      </c>
      <c r="AI11" s="51" t="e">
        <f>IF(AND('Mapa Riesgos Gestión TRANSPORTE'!#REF!="Muy Alta",'Mapa Riesgos Gestión TRANSPORTE'!#REF!="Catastrófico"),CONCATENATE("R6C",'Mapa Riesgos Gestión TRANSPORTE'!#REF!),"")</f>
        <v>#REF!</v>
      </c>
      <c r="AJ11" s="51" t="e">
        <f>IF(AND('Mapa Riesgos Gestión TRANSPORTE'!#REF!="Muy Alta",'Mapa Riesgos Gestión TRANSPORTE'!#REF!="Catastrófico"),CONCATENATE("R6C",'Mapa Riesgos Gestión TRANSPORTE'!#REF!),"")</f>
        <v>#REF!</v>
      </c>
      <c r="AK11" s="51" t="e">
        <f>IF(AND('Mapa Riesgos Gestión TRANSPORTE'!#REF!="Muy Alta",'Mapa Riesgos Gestión TRANSPORTE'!#REF!="Catastrófico"),CONCATENATE("R6C",'Mapa Riesgos Gestión TRANSPORTE'!#REF!),"")</f>
        <v>#REF!</v>
      </c>
      <c r="AL11" s="51" t="e">
        <f>IF(AND('Mapa Riesgos Gestión TRANSPORTE'!#REF!="Muy Alta",'Mapa Riesgos Gestión TRANSPORTE'!#REF!="Catastrófico"),CONCATENATE("R6C",'Mapa Riesgos Gestión TRANSPORTE'!#REF!),"")</f>
        <v>#REF!</v>
      </c>
      <c r="AM11" s="52" t="e">
        <f>IF(AND('Mapa Riesgos Gestión TRANSPORTE'!#REF!="Muy Alta",'Mapa Riesgos Gestión TRANSPORTE'!#REF!="Catastrófico"),CONCATENATE("R6C",'Mapa Riesgos Gestión TRANSPORTE'!#REF!),"")</f>
        <v>#REF!</v>
      </c>
      <c r="AN11" s="1"/>
      <c r="AO11" s="243"/>
      <c r="AP11" s="145"/>
      <c r="AQ11" s="145"/>
      <c r="AR11" s="145"/>
      <c r="AS11" s="145"/>
      <c r="AT11" s="244"/>
      <c r="AU11" s="1"/>
      <c r="AV11" s="1"/>
      <c r="AW11" s="1"/>
      <c r="AX11" s="1"/>
      <c r="AY11" s="1"/>
      <c r="AZ11" s="1"/>
      <c r="BA11" s="1"/>
      <c r="BB11" s="1"/>
      <c r="BC11" s="1"/>
      <c r="BD11" s="1"/>
      <c r="BE11" s="1"/>
      <c r="BF11" s="1"/>
      <c r="BG11" s="1"/>
      <c r="BH11" s="1"/>
      <c r="BI11" s="1"/>
    </row>
    <row r="12" spans="1:61" ht="15" customHeight="1" x14ac:dyDescent="0.25">
      <c r="A12" s="1"/>
      <c r="B12" s="260"/>
      <c r="C12" s="145"/>
      <c r="D12" s="146"/>
      <c r="E12" s="157"/>
      <c r="F12" s="145"/>
      <c r="G12" s="145"/>
      <c r="H12" s="145"/>
      <c r="I12" s="146"/>
      <c r="J12" s="47" t="e">
        <f>IF(AND('Mapa Riesgos Gestión TRANSPORTE'!#REF!="Muy Alta",'Mapa Riesgos Gestión TRANSPORTE'!#REF!="Leve"),CONCATENATE("R7C",'Mapa Riesgos Gestión TRANSPORTE'!#REF!),"")</f>
        <v>#REF!</v>
      </c>
      <c r="K12" s="48" t="e">
        <f>IF(AND('Mapa Riesgos Gestión TRANSPORTE'!#REF!="Muy Alta",'Mapa Riesgos Gestión TRANSPORTE'!#REF!="Leve"),CONCATENATE("R7C",'Mapa Riesgos Gestión TRANSPORTE'!#REF!),"")</f>
        <v>#REF!</v>
      </c>
      <c r="L12" s="48" t="e">
        <f>IF(AND('Mapa Riesgos Gestión TRANSPORTE'!#REF!="Muy Alta",'Mapa Riesgos Gestión TRANSPORTE'!#REF!="Leve"),CONCATENATE("R7C",'Mapa Riesgos Gestión TRANSPORTE'!#REF!),"")</f>
        <v>#REF!</v>
      </c>
      <c r="M12" s="48" t="e">
        <f>IF(AND('Mapa Riesgos Gestión TRANSPORTE'!#REF!="Muy Alta",'Mapa Riesgos Gestión TRANSPORTE'!#REF!="Leve"),CONCATENATE("R7C",'Mapa Riesgos Gestión TRANSPORTE'!#REF!),"")</f>
        <v>#REF!</v>
      </c>
      <c r="N12" s="48" t="e">
        <f>IF(AND('Mapa Riesgos Gestión TRANSPORTE'!#REF!="Muy Alta",'Mapa Riesgos Gestión TRANSPORTE'!#REF!="Leve"),CONCATENATE("R7C",'Mapa Riesgos Gestión TRANSPORTE'!#REF!),"")</f>
        <v>#REF!</v>
      </c>
      <c r="O12" s="49" t="e">
        <f>IF(AND('Mapa Riesgos Gestión TRANSPORTE'!#REF!="Muy Alta",'Mapa Riesgos Gestión TRANSPORTE'!#REF!="Leve"),CONCATENATE("R7C",'Mapa Riesgos Gestión TRANSPORTE'!#REF!),"")</f>
        <v>#REF!</v>
      </c>
      <c r="P12" s="47" t="e">
        <f>IF(AND('Mapa Riesgos Gestión TRANSPORTE'!#REF!="Muy Alta",'Mapa Riesgos Gestión TRANSPORTE'!#REF!="Menor"),CONCATENATE("R7C",'Mapa Riesgos Gestión TRANSPORTE'!#REF!),"")</f>
        <v>#REF!</v>
      </c>
      <c r="Q12" s="48" t="e">
        <f>IF(AND('Mapa Riesgos Gestión TRANSPORTE'!#REF!="Muy Alta",'Mapa Riesgos Gestión TRANSPORTE'!#REF!="Menor"),CONCATENATE("R7C",'Mapa Riesgos Gestión TRANSPORTE'!#REF!),"")</f>
        <v>#REF!</v>
      </c>
      <c r="R12" s="48" t="e">
        <f>IF(AND('Mapa Riesgos Gestión TRANSPORTE'!#REF!="Muy Alta",'Mapa Riesgos Gestión TRANSPORTE'!#REF!="Menor"),CONCATENATE("R7C",'Mapa Riesgos Gestión TRANSPORTE'!#REF!),"")</f>
        <v>#REF!</v>
      </c>
      <c r="S12" s="48" t="e">
        <f>IF(AND('Mapa Riesgos Gestión TRANSPORTE'!#REF!="Muy Alta",'Mapa Riesgos Gestión TRANSPORTE'!#REF!="Menor"),CONCATENATE("R7C",'Mapa Riesgos Gestión TRANSPORTE'!#REF!),"")</f>
        <v>#REF!</v>
      </c>
      <c r="T12" s="48" t="e">
        <f>IF(AND('Mapa Riesgos Gestión TRANSPORTE'!#REF!="Muy Alta",'Mapa Riesgos Gestión TRANSPORTE'!#REF!="Menor"),CONCATENATE("R7C",'Mapa Riesgos Gestión TRANSPORTE'!#REF!),"")</f>
        <v>#REF!</v>
      </c>
      <c r="U12" s="49" t="e">
        <f>IF(AND('Mapa Riesgos Gestión TRANSPORTE'!#REF!="Muy Alta",'Mapa Riesgos Gestión TRANSPORTE'!#REF!="Menor"),CONCATENATE("R7C",'Mapa Riesgos Gestión TRANSPORTE'!#REF!),"")</f>
        <v>#REF!</v>
      </c>
      <c r="V12" s="47" t="e">
        <f>IF(AND('Mapa Riesgos Gestión TRANSPORTE'!#REF!="Muy Alta",'Mapa Riesgos Gestión TRANSPORTE'!#REF!="Moderado"),CONCATENATE("R7C",'Mapa Riesgos Gestión TRANSPORTE'!#REF!),"")</f>
        <v>#REF!</v>
      </c>
      <c r="W12" s="48" t="e">
        <f>IF(AND('Mapa Riesgos Gestión TRANSPORTE'!#REF!="Muy Alta",'Mapa Riesgos Gestión TRANSPORTE'!#REF!="Moderado"),CONCATENATE("R7C",'Mapa Riesgos Gestión TRANSPORTE'!#REF!),"")</f>
        <v>#REF!</v>
      </c>
      <c r="X12" s="48" t="e">
        <f>IF(AND('Mapa Riesgos Gestión TRANSPORTE'!#REF!="Muy Alta",'Mapa Riesgos Gestión TRANSPORTE'!#REF!="Moderado"),CONCATENATE("R7C",'Mapa Riesgos Gestión TRANSPORTE'!#REF!),"")</f>
        <v>#REF!</v>
      </c>
      <c r="Y12" s="48" t="e">
        <f>IF(AND('Mapa Riesgos Gestión TRANSPORTE'!#REF!="Muy Alta",'Mapa Riesgos Gestión TRANSPORTE'!#REF!="Moderado"),CONCATENATE("R7C",'Mapa Riesgos Gestión TRANSPORTE'!#REF!),"")</f>
        <v>#REF!</v>
      </c>
      <c r="Z12" s="48" t="e">
        <f>IF(AND('Mapa Riesgos Gestión TRANSPORTE'!#REF!="Muy Alta",'Mapa Riesgos Gestión TRANSPORTE'!#REF!="Moderado"),CONCATENATE("R7C",'Mapa Riesgos Gestión TRANSPORTE'!#REF!),"")</f>
        <v>#REF!</v>
      </c>
      <c r="AA12" s="49" t="e">
        <f>IF(AND('Mapa Riesgos Gestión TRANSPORTE'!#REF!="Muy Alta",'Mapa Riesgos Gestión TRANSPORTE'!#REF!="Moderado"),CONCATENATE("R7C",'Mapa Riesgos Gestión TRANSPORTE'!#REF!),"")</f>
        <v>#REF!</v>
      </c>
      <c r="AB12" s="47" t="e">
        <f>IF(AND('Mapa Riesgos Gestión TRANSPORTE'!#REF!="Muy Alta",'Mapa Riesgos Gestión TRANSPORTE'!#REF!="Mayor"),CONCATENATE("R7C",'Mapa Riesgos Gestión TRANSPORTE'!#REF!),"")</f>
        <v>#REF!</v>
      </c>
      <c r="AC12" s="48" t="e">
        <f>IF(AND('Mapa Riesgos Gestión TRANSPORTE'!#REF!="Muy Alta",'Mapa Riesgos Gestión TRANSPORTE'!#REF!="Mayor"),CONCATENATE("R7C",'Mapa Riesgos Gestión TRANSPORTE'!#REF!),"")</f>
        <v>#REF!</v>
      </c>
      <c r="AD12" s="48" t="e">
        <f>IF(AND('Mapa Riesgos Gestión TRANSPORTE'!#REF!="Muy Alta",'Mapa Riesgos Gestión TRANSPORTE'!#REF!="Mayor"),CONCATENATE("R7C",'Mapa Riesgos Gestión TRANSPORTE'!#REF!),"")</f>
        <v>#REF!</v>
      </c>
      <c r="AE12" s="48" t="e">
        <f>IF(AND('Mapa Riesgos Gestión TRANSPORTE'!#REF!="Muy Alta",'Mapa Riesgos Gestión TRANSPORTE'!#REF!="Mayor"),CONCATENATE("R7C",'Mapa Riesgos Gestión TRANSPORTE'!#REF!),"")</f>
        <v>#REF!</v>
      </c>
      <c r="AF12" s="48" t="e">
        <f>IF(AND('Mapa Riesgos Gestión TRANSPORTE'!#REF!="Muy Alta",'Mapa Riesgos Gestión TRANSPORTE'!#REF!="Mayor"),CONCATENATE("R7C",'Mapa Riesgos Gestión TRANSPORTE'!#REF!),"")</f>
        <v>#REF!</v>
      </c>
      <c r="AG12" s="49" t="e">
        <f>IF(AND('Mapa Riesgos Gestión TRANSPORTE'!#REF!="Muy Alta",'Mapa Riesgos Gestión TRANSPORTE'!#REF!="Mayor"),CONCATENATE("R7C",'Mapa Riesgos Gestión TRANSPORTE'!#REF!),"")</f>
        <v>#REF!</v>
      </c>
      <c r="AH12" s="50" t="e">
        <f>IF(AND('Mapa Riesgos Gestión TRANSPORTE'!#REF!="Muy Alta",'Mapa Riesgos Gestión TRANSPORTE'!#REF!="Catastrófico"),CONCATENATE("R7C",'Mapa Riesgos Gestión TRANSPORTE'!#REF!),"")</f>
        <v>#REF!</v>
      </c>
      <c r="AI12" s="51" t="e">
        <f>IF(AND('Mapa Riesgos Gestión TRANSPORTE'!#REF!="Muy Alta",'Mapa Riesgos Gestión TRANSPORTE'!#REF!="Catastrófico"),CONCATENATE("R7C",'Mapa Riesgos Gestión TRANSPORTE'!#REF!),"")</f>
        <v>#REF!</v>
      </c>
      <c r="AJ12" s="51" t="e">
        <f>IF(AND('Mapa Riesgos Gestión TRANSPORTE'!#REF!="Muy Alta",'Mapa Riesgos Gestión TRANSPORTE'!#REF!="Catastrófico"),CONCATENATE("R7C",'Mapa Riesgos Gestión TRANSPORTE'!#REF!),"")</f>
        <v>#REF!</v>
      </c>
      <c r="AK12" s="51" t="e">
        <f>IF(AND('Mapa Riesgos Gestión TRANSPORTE'!#REF!="Muy Alta",'Mapa Riesgos Gestión TRANSPORTE'!#REF!="Catastrófico"),CONCATENATE("R7C",'Mapa Riesgos Gestión TRANSPORTE'!#REF!),"")</f>
        <v>#REF!</v>
      </c>
      <c r="AL12" s="51" t="e">
        <f>IF(AND('Mapa Riesgos Gestión TRANSPORTE'!#REF!="Muy Alta",'Mapa Riesgos Gestión TRANSPORTE'!#REF!="Catastrófico"),CONCATENATE("R7C",'Mapa Riesgos Gestión TRANSPORTE'!#REF!),"")</f>
        <v>#REF!</v>
      </c>
      <c r="AM12" s="52" t="e">
        <f>IF(AND('Mapa Riesgos Gestión TRANSPORTE'!#REF!="Muy Alta",'Mapa Riesgos Gestión TRANSPORTE'!#REF!="Catastrófico"),CONCATENATE("R7C",'Mapa Riesgos Gestión TRANSPORTE'!#REF!),"")</f>
        <v>#REF!</v>
      </c>
      <c r="AN12" s="1"/>
      <c r="AO12" s="243"/>
      <c r="AP12" s="145"/>
      <c r="AQ12" s="145"/>
      <c r="AR12" s="145"/>
      <c r="AS12" s="145"/>
      <c r="AT12" s="244"/>
      <c r="AU12" s="1"/>
      <c r="AV12" s="1"/>
      <c r="AW12" s="1"/>
      <c r="AX12" s="1"/>
      <c r="AY12" s="1"/>
      <c r="AZ12" s="1"/>
      <c r="BA12" s="1"/>
      <c r="BB12" s="1"/>
      <c r="BC12" s="1"/>
      <c r="BD12" s="1"/>
      <c r="BE12" s="1"/>
      <c r="BF12" s="1"/>
      <c r="BG12" s="1"/>
      <c r="BH12" s="1"/>
      <c r="BI12" s="1"/>
    </row>
    <row r="13" spans="1:61" ht="15" customHeight="1" x14ac:dyDescent="0.25">
      <c r="A13" s="1"/>
      <c r="B13" s="260"/>
      <c r="C13" s="145"/>
      <c r="D13" s="146"/>
      <c r="E13" s="157"/>
      <c r="F13" s="145"/>
      <c r="G13" s="145"/>
      <c r="H13" s="145"/>
      <c r="I13" s="146"/>
      <c r="J13" s="47" t="e">
        <f>IF(AND('Mapa Riesgos Gestión TRANSPORTE'!#REF!="Muy Alta",'Mapa Riesgos Gestión TRANSPORTE'!#REF!="Leve"),CONCATENATE("R8C",'Mapa Riesgos Gestión TRANSPORTE'!#REF!),"")</f>
        <v>#REF!</v>
      </c>
      <c r="K13" s="48" t="e">
        <f>IF(AND('Mapa Riesgos Gestión TRANSPORTE'!#REF!="Muy Alta",'Mapa Riesgos Gestión TRANSPORTE'!#REF!="Leve"),CONCATENATE("R8C",'Mapa Riesgos Gestión TRANSPORTE'!#REF!),"")</f>
        <v>#REF!</v>
      </c>
      <c r="L13" s="48" t="e">
        <f>IF(AND('Mapa Riesgos Gestión TRANSPORTE'!#REF!="Muy Alta",'Mapa Riesgos Gestión TRANSPORTE'!#REF!="Leve"),CONCATENATE("R8C",'Mapa Riesgos Gestión TRANSPORTE'!#REF!),"")</f>
        <v>#REF!</v>
      </c>
      <c r="M13" s="48" t="e">
        <f>IF(AND('Mapa Riesgos Gestión TRANSPORTE'!#REF!="Muy Alta",'Mapa Riesgos Gestión TRANSPORTE'!#REF!="Leve"),CONCATENATE("R8C",'Mapa Riesgos Gestión TRANSPORTE'!#REF!),"")</f>
        <v>#REF!</v>
      </c>
      <c r="N13" s="48" t="e">
        <f>IF(AND('Mapa Riesgos Gestión TRANSPORTE'!#REF!="Muy Alta",'Mapa Riesgos Gestión TRANSPORTE'!#REF!="Leve"),CONCATENATE("R8C",'Mapa Riesgos Gestión TRANSPORTE'!#REF!),"")</f>
        <v>#REF!</v>
      </c>
      <c r="O13" s="49" t="e">
        <f>IF(AND('Mapa Riesgos Gestión TRANSPORTE'!#REF!="Muy Alta",'Mapa Riesgos Gestión TRANSPORTE'!#REF!="Leve"),CONCATENATE("R8C",'Mapa Riesgos Gestión TRANSPORTE'!#REF!),"")</f>
        <v>#REF!</v>
      </c>
      <c r="P13" s="47" t="e">
        <f>IF(AND('Mapa Riesgos Gestión TRANSPORTE'!#REF!="Muy Alta",'Mapa Riesgos Gestión TRANSPORTE'!#REF!="Menor"),CONCATENATE("R8C",'Mapa Riesgos Gestión TRANSPORTE'!#REF!),"")</f>
        <v>#REF!</v>
      </c>
      <c r="Q13" s="48" t="e">
        <f>IF(AND('Mapa Riesgos Gestión TRANSPORTE'!#REF!="Muy Alta",'Mapa Riesgos Gestión TRANSPORTE'!#REF!="Menor"),CONCATENATE("R8C",'Mapa Riesgos Gestión TRANSPORTE'!#REF!),"")</f>
        <v>#REF!</v>
      </c>
      <c r="R13" s="48" t="e">
        <f>IF(AND('Mapa Riesgos Gestión TRANSPORTE'!#REF!="Muy Alta",'Mapa Riesgos Gestión TRANSPORTE'!#REF!="Menor"),CONCATENATE("R8C",'Mapa Riesgos Gestión TRANSPORTE'!#REF!),"")</f>
        <v>#REF!</v>
      </c>
      <c r="S13" s="48" t="e">
        <f>IF(AND('Mapa Riesgos Gestión TRANSPORTE'!#REF!="Muy Alta",'Mapa Riesgos Gestión TRANSPORTE'!#REF!="Menor"),CONCATENATE("R8C",'Mapa Riesgos Gestión TRANSPORTE'!#REF!),"")</f>
        <v>#REF!</v>
      </c>
      <c r="T13" s="48" t="e">
        <f>IF(AND('Mapa Riesgos Gestión TRANSPORTE'!#REF!="Muy Alta",'Mapa Riesgos Gestión TRANSPORTE'!#REF!="Menor"),CONCATENATE("R8C",'Mapa Riesgos Gestión TRANSPORTE'!#REF!),"")</f>
        <v>#REF!</v>
      </c>
      <c r="U13" s="49" t="e">
        <f>IF(AND('Mapa Riesgos Gestión TRANSPORTE'!#REF!="Muy Alta",'Mapa Riesgos Gestión TRANSPORTE'!#REF!="Menor"),CONCATENATE("R8C",'Mapa Riesgos Gestión TRANSPORTE'!#REF!),"")</f>
        <v>#REF!</v>
      </c>
      <c r="V13" s="47" t="e">
        <f>IF(AND('Mapa Riesgos Gestión TRANSPORTE'!#REF!="Muy Alta",'Mapa Riesgos Gestión TRANSPORTE'!#REF!="Moderado"),CONCATENATE("R8C",'Mapa Riesgos Gestión TRANSPORTE'!#REF!),"")</f>
        <v>#REF!</v>
      </c>
      <c r="W13" s="48" t="e">
        <f>IF(AND('Mapa Riesgos Gestión TRANSPORTE'!#REF!="Muy Alta",'Mapa Riesgos Gestión TRANSPORTE'!#REF!="Moderado"),CONCATENATE("R8C",'Mapa Riesgos Gestión TRANSPORTE'!#REF!),"")</f>
        <v>#REF!</v>
      </c>
      <c r="X13" s="48" t="e">
        <f>IF(AND('Mapa Riesgos Gestión TRANSPORTE'!#REF!="Muy Alta",'Mapa Riesgos Gestión TRANSPORTE'!#REF!="Moderado"),CONCATENATE("R8C",'Mapa Riesgos Gestión TRANSPORTE'!#REF!),"")</f>
        <v>#REF!</v>
      </c>
      <c r="Y13" s="48" t="e">
        <f>IF(AND('Mapa Riesgos Gestión TRANSPORTE'!#REF!="Muy Alta",'Mapa Riesgos Gestión TRANSPORTE'!#REF!="Moderado"),CONCATENATE("R8C",'Mapa Riesgos Gestión TRANSPORTE'!#REF!),"")</f>
        <v>#REF!</v>
      </c>
      <c r="Z13" s="48" t="e">
        <f>IF(AND('Mapa Riesgos Gestión TRANSPORTE'!#REF!="Muy Alta",'Mapa Riesgos Gestión TRANSPORTE'!#REF!="Moderado"),CONCATENATE("R8C",'Mapa Riesgos Gestión TRANSPORTE'!#REF!),"")</f>
        <v>#REF!</v>
      </c>
      <c r="AA13" s="49" t="e">
        <f>IF(AND('Mapa Riesgos Gestión TRANSPORTE'!#REF!="Muy Alta",'Mapa Riesgos Gestión TRANSPORTE'!#REF!="Moderado"),CONCATENATE("R8C",'Mapa Riesgos Gestión TRANSPORTE'!#REF!),"")</f>
        <v>#REF!</v>
      </c>
      <c r="AB13" s="47" t="e">
        <f>IF(AND('Mapa Riesgos Gestión TRANSPORTE'!#REF!="Muy Alta",'Mapa Riesgos Gestión TRANSPORTE'!#REF!="Mayor"),CONCATENATE("R8C",'Mapa Riesgos Gestión TRANSPORTE'!#REF!),"")</f>
        <v>#REF!</v>
      </c>
      <c r="AC13" s="48" t="e">
        <f>IF(AND('Mapa Riesgos Gestión TRANSPORTE'!#REF!="Muy Alta",'Mapa Riesgos Gestión TRANSPORTE'!#REF!="Mayor"),CONCATENATE("R8C",'Mapa Riesgos Gestión TRANSPORTE'!#REF!),"")</f>
        <v>#REF!</v>
      </c>
      <c r="AD13" s="48" t="e">
        <f>IF(AND('Mapa Riesgos Gestión TRANSPORTE'!#REF!="Muy Alta",'Mapa Riesgos Gestión TRANSPORTE'!#REF!="Mayor"),CONCATENATE("R8C",'Mapa Riesgos Gestión TRANSPORTE'!#REF!),"")</f>
        <v>#REF!</v>
      </c>
      <c r="AE13" s="48" t="e">
        <f>IF(AND('Mapa Riesgos Gestión TRANSPORTE'!#REF!="Muy Alta",'Mapa Riesgos Gestión TRANSPORTE'!#REF!="Mayor"),CONCATENATE("R8C",'Mapa Riesgos Gestión TRANSPORTE'!#REF!),"")</f>
        <v>#REF!</v>
      </c>
      <c r="AF13" s="48" t="e">
        <f>IF(AND('Mapa Riesgos Gestión TRANSPORTE'!#REF!="Muy Alta",'Mapa Riesgos Gestión TRANSPORTE'!#REF!="Mayor"),CONCATENATE("R8C",'Mapa Riesgos Gestión TRANSPORTE'!#REF!),"")</f>
        <v>#REF!</v>
      </c>
      <c r="AG13" s="49" t="e">
        <f>IF(AND('Mapa Riesgos Gestión TRANSPORTE'!#REF!="Muy Alta",'Mapa Riesgos Gestión TRANSPORTE'!#REF!="Mayor"),CONCATENATE("R8C",'Mapa Riesgos Gestión TRANSPORTE'!#REF!),"")</f>
        <v>#REF!</v>
      </c>
      <c r="AH13" s="50" t="e">
        <f>IF(AND('Mapa Riesgos Gestión TRANSPORTE'!#REF!="Muy Alta",'Mapa Riesgos Gestión TRANSPORTE'!#REF!="Catastrófico"),CONCATENATE("R8C",'Mapa Riesgos Gestión TRANSPORTE'!#REF!),"")</f>
        <v>#REF!</v>
      </c>
      <c r="AI13" s="51" t="e">
        <f>IF(AND('Mapa Riesgos Gestión TRANSPORTE'!#REF!="Muy Alta",'Mapa Riesgos Gestión TRANSPORTE'!#REF!="Catastrófico"),CONCATENATE("R8C",'Mapa Riesgos Gestión TRANSPORTE'!#REF!),"")</f>
        <v>#REF!</v>
      </c>
      <c r="AJ13" s="51" t="e">
        <f>IF(AND('Mapa Riesgos Gestión TRANSPORTE'!#REF!="Muy Alta",'Mapa Riesgos Gestión TRANSPORTE'!#REF!="Catastrófico"),CONCATENATE("R8C",'Mapa Riesgos Gestión TRANSPORTE'!#REF!),"")</f>
        <v>#REF!</v>
      </c>
      <c r="AK13" s="51" t="e">
        <f>IF(AND('Mapa Riesgos Gestión TRANSPORTE'!#REF!="Muy Alta",'Mapa Riesgos Gestión TRANSPORTE'!#REF!="Catastrófico"),CONCATENATE("R8C",'Mapa Riesgos Gestión TRANSPORTE'!#REF!),"")</f>
        <v>#REF!</v>
      </c>
      <c r="AL13" s="51" t="e">
        <f>IF(AND('Mapa Riesgos Gestión TRANSPORTE'!#REF!="Muy Alta",'Mapa Riesgos Gestión TRANSPORTE'!#REF!="Catastrófico"),CONCATENATE("R8C",'Mapa Riesgos Gestión TRANSPORTE'!#REF!),"")</f>
        <v>#REF!</v>
      </c>
      <c r="AM13" s="52" t="e">
        <f>IF(AND('Mapa Riesgos Gestión TRANSPORTE'!#REF!="Muy Alta",'Mapa Riesgos Gestión TRANSPORTE'!#REF!="Catastrófico"),CONCATENATE("R8C",'Mapa Riesgos Gestión TRANSPORTE'!#REF!),"")</f>
        <v>#REF!</v>
      </c>
      <c r="AN13" s="1"/>
      <c r="AO13" s="243"/>
      <c r="AP13" s="145"/>
      <c r="AQ13" s="145"/>
      <c r="AR13" s="145"/>
      <c r="AS13" s="145"/>
      <c r="AT13" s="244"/>
      <c r="AU13" s="1"/>
      <c r="AV13" s="1"/>
      <c r="AW13" s="1"/>
      <c r="AX13" s="1"/>
      <c r="AY13" s="1"/>
      <c r="AZ13" s="1"/>
      <c r="BA13" s="1"/>
      <c r="BB13" s="1"/>
      <c r="BC13" s="1"/>
      <c r="BD13" s="1"/>
      <c r="BE13" s="1"/>
      <c r="BF13" s="1"/>
      <c r="BG13" s="1"/>
      <c r="BH13" s="1"/>
      <c r="BI13" s="1"/>
    </row>
    <row r="14" spans="1:61" ht="15" customHeight="1" x14ac:dyDescent="0.25">
      <c r="A14" s="1"/>
      <c r="B14" s="260"/>
      <c r="C14" s="145"/>
      <c r="D14" s="146"/>
      <c r="E14" s="157"/>
      <c r="F14" s="145"/>
      <c r="G14" s="145"/>
      <c r="H14" s="145"/>
      <c r="I14" s="146"/>
      <c r="J14" s="47" t="e">
        <f>IF(AND('Mapa Riesgos Gestión TRANSPORTE'!#REF!="Muy Alta",'Mapa Riesgos Gestión TRANSPORTE'!#REF!="Leve"),CONCATENATE("R9C",'Mapa Riesgos Gestión TRANSPORTE'!#REF!),"")</f>
        <v>#REF!</v>
      </c>
      <c r="K14" s="48" t="e">
        <f>IF(AND('Mapa Riesgos Gestión TRANSPORTE'!#REF!="Muy Alta",'Mapa Riesgos Gestión TRANSPORTE'!#REF!="Leve"),CONCATENATE("R9C",'Mapa Riesgos Gestión TRANSPORTE'!#REF!),"")</f>
        <v>#REF!</v>
      </c>
      <c r="L14" s="48" t="e">
        <f>IF(AND('Mapa Riesgos Gestión TRANSPORTE'!#REF!="Muy Alta",'Mapa Riesgos Gestión TRANSPORTE'!#REF!="Leve"),CONCATENATE("R9C",'Mapa Riesgos Gestión TRANSPORTE'!#REF!),"")</f>
        <v>#REF!</v>
      </c>
      <c r="M14" s="48" t="e">
        <f>IF(AND('Mapa Riesgos Gestión TRANSPORTE'!#REF!="Muy Alta",'Mapa Riesgos Gestión TRANSPORTE'!#REF!="Leve"),CONCATENATE("R9C",'Mapa Riesgos Gestión TRANSPORTE'!#REF!),"")</f>
        <v>#REF!</v>
      </c>
      <c r="N14" s="48" t="e">
        <f>IF(AND('Mapa Riesgos Gestión TRANSPORTE'!#REF!="Muy Alta",'Mapa Riesgos Gestión TRANSPORTE'!#REF!="Leve"),CONCATENATE("R9C",'Mapa Riesgos Gestión TRANSPORTE'!#REF!),"")</f>
        <v>#REF!</v>
      </c>
      <c r="O14" s="49" t="e">
        <f>IF(AND('Mapa Riesgos Gestión TRANSPORTE'!#REF!="Muy Alta",'Mapa Riesgos Gestión TRANSPORTE'!#REF!="Leve"),CONCATENATE("R9C",'Mapa Riesgos Gestión TRANSPORTE'!#REF!),"")</f>
        <v>#REF!</v>
      </c>
      <c r="P14" s="47" t="e">
        <f>IF(AND('Mapa Riesgos Gestión TRANSPORTE'!#REF!="Muy Alta",'Mapa Riesgos Gestión TRANSPORTE'!#REF!="Menor"),CONCATENATE("R9C",'Mapa Riesgos Gestión TRANSPORTE'!#REF!),"")</f>
        <v>#REF!</v>
      </c>
      <c r="Q14" s="48" t="e">
        <f>IF(AND('Mapa Riesgos Gestión TRANSPORTE'!#REF!="Muy Alta",'Mapa Riesgos Gestión TRANSPORTE'!#REF!="Menor"),CONCATENATE("R9C",'Mapa Riesgos Gestión TRANSPORTE'!#REF!),"")</f>
        <v>#REF!</v>
      </c>
      <c r="R14" s="48" t="e">
        <f>IF(AND('Mapa Riesgos Gestión TRANSPORTE'!#REF!="Muy Alta",'Mapa Riesgos Gestión TRANSPORTE'!#REF!="Menor"),CONCATENATE("R9C",'Mapa Riesgos Gestión TRANSPORTE'!#REF!),"")</f>
        <v>#REF!</v>
      </c>
      <c r="S14" s="48" t="e">
        <f>IF(AND('Mapa Riesgos Gestión TRANSPORTE'!#REF!="Muy Alta",'Mapa Riesgos Gestión TRANSPORTE'!#REF!="Menor"),CONCATENATE("R9C",'Mapa Riesgos Gestión TRANSPORTE'!#REF!),"")</f>
        <v>#REF!</v>
      </c>
      <c r="T14" s="48" t="e">
        <f>IF(AND('Mapa Riesgos Gestión TRANSPORTE'!#REF!="Muy Alta",'Mapa Riesgos Gestión TRANSPORTE'!#REF!="Menor"),CONCATENATE("R9C",'Mapa Riesgos Gestión TRANSPORTE'!#REF!),"")</f>
        <v>#REF!</v>
      </c>
      <c r="U14" s="49" t="e">
        <f>IF(AND('Mapa Riesgos Gestión TRANSPORTE'!#REF!="Muy Alta",'Mapa Riesgos Gestión TRANSPORTE'!#REF!="Menor"),CONCATENATE("R9C",'Mapa Riesgos Gestión TRANSPORTE'!#REF!),"")</f>
        <v>#REF!</v>
      </c>
      <c r="V14" s="47" t="e">
        <f>IF(AND('Mapa Riesgos Gestión TRANSPORTE'!#REF!="Muy Alta",'Mapa Riesgos Gestión TRANSPORTE'!#REF!="Moderado"),CONCATENATE("R9C",'Mapa Riesgos Gestión TRANSPORTE'!#REF!),"")</f>
        <v>#REF!</v>
      </c>
      <c r="W14" s="48" t="e">
        <f>IF(AND('Mapa Riesgos Gestión TRANSPORTE'!#REF!="Muy Alta",'Mapa Riesgos Gestión TRANSPORTE'!#REF!="Moderado"),CONCATENATE("R9C",'Mapa Riesgos Gestión TRANSPORTE'!#REF!),"")</f>
        <v>#REF!</v>
      </c>
      <c r="X14" s="48" t="e">
        <f>IF(AND('Mapa Riesgos Gestión TRANSPORTE'!#REF!="Muy Alta",'Mapa Riesgos Gestión TRANSPORTE'!#REF!="Moderado"),CONCATENATE("R9C",'Mapa Riesgos Gestión TRANSPORTE'!#REF!),"")</f>
        <v>#REF!</v>
      </c>
      <c r="Y14" s="48" t="e">
        <f>IF(AND('Mapa Riesgos Gestión TRANSPORTE'!#REF!="Muy Alta",'Mapa Riesgos Gestión TRANSPORTE'!#REF!="Moderado"),CONCATENATE("R9C",'Mapa Riesgos Gestión TRANSPORTE'!#REF!),"")</f>
        <v>#REF!</v>
      </c>
      <c r="Z14" s="48" t="e">
        <f>IF(AND('Mapa Riesgos Gestión TRANSPORTE'!#REF!="Muy Alta",'Mapa Riesgos Gestión TRANSPORTE'!#REF!="Moderado"),CONCATENATE("R9C",'Mapa Riesgos Gestión TRANSPORTE'!#REF!),"")</f>
        <v>#REF!</v>
      </c>
      <c r="AA14" s="49" t="e">
        <f>IF(AND('Mapa Riesgos Gestión TRANSPORTE'!#REF!="Muy Alta",'Mapa Riesgos Gestión TRANSPORTE'!#REF!="Moderado"),CONCATENATE("R9C",'Mapa Riesgos Gestión TRANSPORTE'!#REF!),"")</f>
        <v>#REF!</v>
      </c>
      <c r="AB14" s="47" t="e">
        <f>IF(AND('Mapa Riesgos Gestión TRANSPORTE'!#REF!="Muy Alta",'Mapa Riesgos Gestión TRANSPORTE'!#REF!="Mayor"),CONCATENATE("R9C",'Mapa Riesgos Gestión TRANSPORTE'!#REF!),"")</f>
        <v>#REF!</v>
      </c>
      <c r="AC14" s="48" t="e">
        <f>IF(AND('Mapa Riesgos Gestión TRANSPORTE'!#REF!="Muy Alta",'Mapa Riesgos Gestión TRANSPORTE'!#REF!="Mayor"),CONCATENATE("R9C",'Mapa Riesgos Gestión TRANSPORTE'!#REF!),"")</f>
        <v>#REF!</v>
      </c>
      <c r="AD14" s="48" t="e">
        <f>IF(AND('Mapa Riesgos Gestión TRANSPORTE'!#REF!="Muy Alta",'Mapa Riesgos Gestión TRANSPORTE'!#REF!="Mayor"),CONCATENATE("R9C",'Mapa Riesgos Gestión TRANSPORTE'!#REF!),"")</f>
        <v>#REF!</v>
      </c>
      <c r="AE14" s="48" t="e">
        <f>IF(AND('Mapa Riesgos Gestión TRANSPORTE'!#REF!="Muy Alta",'Mapa Riesgos Gestión TRANSPORTE'!#REF!="Mayor"),CONCATENATE("R9C",'Mapa Riesgos Gestión TRANSPORTE'!#REF!),"")</f>
        <v>#REF!</v>
      </c>
      <c r="AF14" s="48" t="e">
        <f>IF(AND('Mapa Riesgos Gestión TRANSPORTE'!#REF!="Muy Alta",'Mapa Riesgos Gestión TRANSPORTE'!#REF!="Mayor"),CONCATENATE("R9C",'Mapa Riesgos Gestión TRANSPORTE'!#REF!),"")</f>
        <v>#REF!</v>
      </c>
      <c r="AG14" s="49" t="e">
        <f>IF(AND('Mapa Riesgos Gestión TRANSPORTE'!#REF!="Muy Alta",'Mapa Riesgos Gestión TRANSPORTE'!#REF!="Mayor"),CONCATENATE("R9C",'Mapa Riesgos Gestión TRANSPORTE'!#REF!),"")</f>
        <v>#REF!</v>
      </c>
      <c r="AH14" s="50" t="e">
        <f>IF(AND('Mapa Riesgos Gestión TRANSPORTE'!#REF!="Muy Alta",'Mapa Riesgos Gestión TRANSPORTE'!#REF!="Catastrófico"),CONCATENATE("R9C",'Mapa Riesgos Gestión TRANSPORTE'!#REF!),"")</f>
        <v>#REF!</v>
      </c>
      <c r="AI14" s="51" t="e">
        <f>IF(AND('Mapa Riesgos Gestión TRANSPORTE'!#REF!="Muy Alta",'Mapa Riesgos Gestión TRANSPORTE'!#REF!="Catastrófico"),CONCATENATE("R9C",'Mapa Riesgos Gestión TRANSPORTE'!#REF!),"")</f>
        <v>#REF!</v>
      </c>
      <c r="AJ14" s="51" t="e">
        <f>IF(AND('Mapa Riesgos Gestión TRANSPORTE'!#REF!="Muy Alta",'Mapa Riesgos Gestión TRANSPORTE'!#REF!="Catastrófico"),CONCATENATE("R9C",'Mapa Riesgos Gestión TRANSPORTE'!#REF!),"")</f>
        <v>#REF!</v>
      </c>
      <c r="AK14" s="51" t="e">
        <f>IF(AND('Mapa Riesgos Gestión TRANSPORTE'!#REF!="Muy Alta",'Mapa Riesgos Gestión TRANSPORTE'!#REF!="Catastrófico"),CONCATENATE("R9C",'Mapa Riesgos Gestión TRANSPORTE'!#REF!),"")</f>
        <v>#REF!</v>
      </c>
      <c r="AL14" s="51" t="e">
        <f>IF(AND('Mapa Riesgos Gestión TRANSPORTE'!#REF!="Muy Alta",'Mapa Riesgos Gestión TRANSPORTE'!#REF!="Catastrófico"),CONCATENATE("R9C",'Mapa Riesgos Gestión TRANSPORTE'!#REF!),"")</f>
        <v>#REF!</v>
      </c>
      <c r="AM14" s="52" t="e">
        <f>IF(AND('Mapa Riesgos Gestión TRANSPORTE'!#REF!="Muy Alta",'Mapa Riesgos Gestión TRANSPORTE'!#REF!="Catastrófico"),CONCATENATE("R9C",'Mapa Riesgos Gestión TRANSPORTE'!#REF!),"")</f>
        <v>#REF!</v>
      </c>
      <c r="AN14" s="1"/>
      <c r="AO14" s="243"/>
      <c r="AP14" s="145"/>
      <c r="AQ14" s="145"/>
      <c r="AR14" s="145"/>
      <c r="AS14" s="145"/>
      <c r="AT14" s="244"/>
      <c r="AU14" s="1"/>
      <c r="AV14" s="1"/>
      <c r="AW14" s="1"/>
      <c r="AX14" s="1"/>
      <c r="AY14" s="1"/>
      <c r="AZ14" s="1"/>
      <c r="BA14" s="1"/>
      <c r="BB14" s="1"/>
      <c r="BC14" s="1"/>
      <c r="BD14" s="1"/>
      <c r="BE14" s="1"/>
      <c r="BF14" s="1"/>
      <c r="BG14" s="1"/>
      <c r="BH14" s="1"/>
      <c r="BI14" s="1"/>
    </row>
    <row r="15" spans="1:61" ht="15.75" customHeight="1" x14ac:dyDescent="0.25">
      <c r="A15" s="1"/>
      <c r="B15" s="260"/>
      <c r="C15" s="145"/>
      <c r="D15" s="146"/>
      <c r="E15" s="229"/>
      <c r="F15" s="253"/>
      <c r="G15" s="253"/>
      <c r="H15" s="253"/>
      <c r="I15" s="232"/>
      <c r="J15" s="53" t="e">
        <f>IF(AND('Mapa Riesgos Gestión TRANSPORTE'!#REF!="Muy Alta",'Mapa Riesgos Gestión TRANSPORTE'!#REF!="Leve"),CONCATENATE("R10C",'Mapa Riesgos Gestión TRANSPORTE'!#REF!),"")</f>
        <v>#REF!</v>
      </c>
      <c r="K15" s="54" t="e">
        <f>IF(AND('Mapa Riesgos Gestión TRANSPORTE'!#REF!="Muy Alta",'Mapa Riesgos Gestión TRANSPORTE'!#REF!="Leve"),CONCATENATE("R10C",'Mapa Riesgos Gestión TRANSPORTE'!#REF!),"")</f>
        <v>#REF!</v>
      </c>
      <c r="L15" s="54" t="e">
        <f>IF(AND('Mapa Riesgos Gestión TRANSPORTE'!#REF!="Muy Alta",'Mapa Riesgos Gestión TRANSPORTE'!#REF!="Leve"),CONCATENATE("R10C",'Mapa Riesgos Gestión TRANSPORTE'!#REF!),"")</f>
        <v>#REF!</v>
      </c>
      <c r="M15" s="54" t="e">
        <f>IF(AND('Mapa Riesgos Gestión TRANSPORTE'!#REF!="Muy Alta",'Mapa Riesgos Gestión TRANSPORTE'!#REF!="Leve"),CONCATENATE("R10C",'Mapa Riesgos Gestión TRANSPORTE'!#REF!),"")</f>
        <v>#REF!</v>
      </c>
      <c r="N15" s="54" t="e">
        <f>IF(AND('Mapa Riesgos Gestión TRANSPORTE'!#REF!="Muy Alta",'Mapa Riesgos Gestión TRANSPORTE'!#REF!="Leve"),CONCATENATE("R10C",'Mapa Riesgos Gestión TRANSPORTE'!#REF!),"")</f>
        <v>#REF!</v>
      </c>
      <c r="O15" s="55" t="e">
        <f>IF(AND('Mapa Riesgos Gestión TRANSPORTE'!#REF!="Muy Alta",'Mapa Riesgos Gestión TRANSPORTE'!#REF!="Leve"),CONCATENATE("R10C",'Mapa Riesgos Gestión TRANSPORTE'!#REF!),"")</f>
        <v>#REF!</v>
      </c>
      <c r="P15" s="47" t="e">
        <f>IF(AND('Mapa Riesgos Gestión TRANSPORTE'!#REF!="Muy Alta",'Mapa Riesgos Gestión TRANSPORTE'!#REF!="Menor"),CONCATENATE("R10C",'Mapa Riesgos Gestión TRANSPORTE'!#REF!),"")</f>
        <v>#REF!</v>
      </c>
      <c r="Q15" s="48" t="e">
        <f>IF(AND('Mapa Riesgos Gestión TRANSPORTE'!#REF!="Muy Alta",'Mapa Riesgos Gestión TRANSPORTE'!#REF!="Menor"),CONCATENATE("R10C",'Mapa Riesgos Gestión TRANSPORTE'!#REF!),"")</f>
        <v>#REF!</v>
      </c>
      <c r="R15" s="48" t="e">
        <f>IF(AND('Mapa Riesgos Gestión TRANSPORTE'!#REF!="Muy Alta",'Mapa Riesgos Gestión TRANSPORTE'!#REF!="Menor"),CONCATENATE("R10C",'Mapa Riesgos Gestión TRANSPORTE'!#REF!),"")</f>
        <v>#REF!</v>
      </c>
      <c r="S15" s="48" t="e">
        <f>IF(AND('Mapa Riesgos Gestión TRANSPORTE'!#REF!="Muy Alta",'Mapa Riesgos Gestión TRANSPORTE'!#REF!="Menor"),CONCATENATE("R10C",'Mapa Riesgos Gestión TRANSPORTE'!#REF!),"")</f>
        <v>#REF!</v>
      </c>
      <c r="T15" s="48" t="e">
        <f>IF(AND('Mapa Riesgos Gestión TRANSPORTE'!#REF!="Muy Alta",'Mapa Riesgos Gestión TRANSPORTE'!#REF!="Menor"),CONCATENATE("R10C",'Mapa Riesgos Gestión TRANSPORTE'!#REF!),"")</f>
        <v>#REF!</v>
      </c>
      <c r="U15" s="49" t="e">
        <f>IF(AND('Mapa Riesgos Gestión TRANSPORTE'!#REF!="Muy Alta",'Mapa Riesgos Gestión TRANSPORTE'!#REF!="Menor"),CONCATENATE("R10C",'Mapa Riesgos Gestión TRANSPORTE'!#REF!),"")</f>
        <v>#REF!</v>
      </c>
      <c r="V15" s="53" t="e">
        <f>IF(AND('Mapa Riesgos Gestión TRANSPORTE'!#REF!="Muy Alta",'Mapa Riesgos Gestión TRANSPORTE'!#REF!="Moderado"),CONCATENATE("R10C",'Mapa Riesgos Gestión TRANSPORTE'!#REF!),"")</f>
        <v>#REF!</v>
      </c>
      <c r="W15" s="54" t="e">
        <f>IF(AND('Mapa Riesgos Gestión TRANSPORTE'!#REF!="Muy Alta",'Mapa Riesgos Gestión TRANSPORTE'!#REF!="Moderado"),CONCATENATE("R10C",'Mapa Riesgos Gestión TRANSPORTE'!#REF!),"")</f>
        <v>#REF!</v>
      </c>
      <c r="X15" s="54" t="e">
        <f>IF(AND('Mapa Riesgos Gestión TRANSPORTE'!#REF!="Muy Alta",'Mapa Riesgos Gestión TRANSPORTE'!#REF!="Moderado"),CONCATENATE("R10C",'Mapa Riesgos Gestión TRANSPORTE'!#REF!),"")</f>
        <v>#REF!</v>
      </c>
      <c r="Y15" s="54" t="e">
        <f>IF(AND('Mapa Riesgos Gestión TRANSPORTE'!#REF!="Muy Alta",'Mapa Riesgos Gestión TRANSPORTE'!#REF!="Moderado"),CONCATENATE("R10C",'Mapa Riesgos Gestión TRANSPORTE'!#REF!),"")</f>
        <v>#REF!</v>
      </c>
      <c r="Z15" s="54" t="e">
        <f>IF(AND('Mapa Riesgos Gestión TRANSPORTE'!#REF!="Muy Alta",'Mapa Riesgos Gestión TRANSPORTE'!#REF!="Moderado"),CONCATENATE("R10C",'Mapa Riesgos Gestión TRANSPORTE'!#REF!),"")</f>
        <v>#REF!</v>
      </c>
      <c r="AA15" s="55" t="e">
        <f>IF(AND('Mapa Riesgos Gestión TRANSPORTE'!#REF!="Muy Alta",'Mapa Riesgos Gestión TRANSPORTE'!#REF!="Moderado"),CONCATENATE("R10C",'Mapa Riesgos Gestión TRANSPORTE'!#REF!),"")</f>
        <v>#REF!</v>
      </c>
      <c r="AB15" s="47" t="e">
        <f>IF(AND('Mapa Riesgos Gestión TRANSPORTE'!#REF!="Muy Alta",'Mapa Riesgos Gestión TRANSPORTE'!#REF!="Mayor"),CONCATENATE("R10C",'Mapa Riesgos Gestión TRANSPORTE'!#REF!),"")</f>
        <v>#REF!</v>
      </c>
      <c r="AC15" s="48" t="e">
        <f>IF(AND('Mapa Riesgos Gestión TRANSPORTE'!#REF!="Muy Alta",'Mapa Riesgos Gestión TRANSPORTE'!#REF!="Mayor"),CONCATENATE("R10C",'Mapa Riesgos Gestión TRANSPORTE'!#REF!),"")</f>
        <v>#REF!</v>
      </c>
      <c r="AD15" s="48" t="e">
        <f>IF(AND('Mapa Riesgos Gestión TRANSPORTE'!#REF!="Muy Alta",'Mapa Riesgos Gestión TRANSPORTE'!#REF!="Mayor"),CONCATENATE("R10C",'Mapa Riesgos Gestión TRANSPORTE'!#REF!),"")</f>
        <v>#REF!</v>
      </c>
      <c r="AE15" s="48" t="e">
        <f>IF(AND('Mapa Riesgos Gestión TRANSPORTE'!#REF!="Muy Alta",'Mapa Riesgos Gestión TRANSPORTE'!#REF!="Mayor"),CONCATENATE("R10C",'Mapa Riesgos Gestión TRANSPORTE'!#REF!),"")</f>
        <v>#REF!</v>
      </c>
      <c r="AF15" s="48" t="e">
        <f>IF(AND('Mapa Riesgos Gestión TRANSPORTE'!#REF!="Muy Alta",'Mapa Riesgos Gestión TRANSPORTE'!#REF!="Mayor"),CONCATENATE("R10C",'Mapa Riesgos Gestión TRANSPORTE'!#REF!),"")</f>
        <v>#REF!</v>
      </c>
      <c r="AG15" s="49" t="e">
        <f>IF(AND('Mapa Riesgos Gestión TRANSPORTE'!#REF!="Muy Alta",'Mapa Riesgos Gestión TRANSPORTE'!#REF!="Mayor"),CONCATENATE("R10C",'Mapa Riesgos Gestión TRANSPORTE'!#REF!),"")</f>
        <v>#REF!</v>
      </c>
      <c r="AH15" s="56" t="e">
        <f>IF(AND('Mapa Riesgos Gestión TRANSPORTE'!#REF!="Muy Alta",'Mapa Riesgos Gestión TRANSPORTE'!#REF!="Catastrófico"),CONCATENATE("R10C",'Mapa Riesgos Gestión TRANSPORTE'!#REF!),"")</f>
        <v>#REF!</v>
      </c>
      <c r="AI15" s="57" t="e">
        <f>IF(AND('Mapa Riesgos Gestión TRANSPORTE'!#REF!="Muy Alta",'Mapa Riesgos Gestión TRANSPORTE'!#REF!="Catastrófico"),CONCATENATE("R10C",'Mapa Riesgos Gestión TRANSPORTE'!#REF!),"")</f>
        <v>#REF!</v>
      </c>
      <c r="AJ15" s="57" t="e">
        <f>IF(AND('Mapa Riesgos Gestión TRANSPORTE'!#REF!="Muy Alta",'Mapa Riesgos Gestión TRANSPORTE'!#REF!="Catastrófico"),CONCATENATE("R10C",'Mapa Riesgos Gestión TRANSPORTE'!#REF!),"")</f>
        <v>#REF!</v>
      </c>
      <c r="AK15" s="57" t="e">
        <f>IF(AND('Mapa Riesgos Gestión TRANSPORTE'!#REF!="Muy Alta",'Mapa Riesgos Gestión TRANSPORTE'!#REF!="Catastrófico"),CONCATENATE("R10C",'Mapa Riesgos Gestión TRANSPORTE'!#REF!),"")</f>
        <v>#REF!</v>
      </c>
      <c r="AL15" s="57" t="e">
        <f>IF(AND('Mapa Riesgos Gestión TRANSPORTE'!#REF!="Muy Alta",'Mapa Riesgos Gestión TRANSPORTE'!#REF!="Catastrófico"),CONCATENATE("R10C",'Mapa Riesgos Gestión TRANSPORTE'!#REF!),"")</f>
        <v>#REF!</v>
      </c>
      <c r="AM15" s="58" t="e">
        <f>IF(AND('Mapa Riesgos Gestión TRANSPORTE'!#REF!="Muy Alta",'Mapa Riesgos Gestión TRANSPORTE'!#REF!="Catastrófico"),CONCATENATE("R10C",'Mapa Riesgos Gestión TRANSPORTE'!#REF!),"")</f>
        <v>#REF!</v>
      </c>
      <c r="AN15" s="1"/>
      <c r="AO15" s="245"/>
      <c r="AP15" s="246"/>
      <c r="AQ15" s="246"/>
      <c r="AR15" s="246"/>
      <c r="AS15" s="246"/>
      <c r="AT15" s="247"/>
      <c r="AU15" s="1"/>
      <c r="AV15" s="1"/>
      <c r="AW15" s="1"/>
      <c r="AX15" s="1"/>
      <c r="AY15" s="1"/>
      <c r="AZ15" s="1"/>
      <c r="BA15" s="1"/>
      <c r="BB15" s="1"/>
      <c r="BC15" s="1"/>
      <c r="BD15" s="1"/>
      <c r="BE15" s="1"/>
      <c r="BF15" s="1"/>
      <c r="BG15" s="1"/>
      <c r="BH15" s="1"/>
      <c r="BI15" s="1"/>
    </row>
    <row r="16" spans="1:61" ht="15" customHeight="1" x14ac:dyDescent="0.25">
      <c r="A16" s="1"/>
      <c r="B16" s="260"/>
      <c r="C16" s="145"/>
      <c r="D16" s="146"/>
      <c r="E16" s="268" t="s">
        <v>123</v>
      </c>
      <c r="F16" s="252"/>
      <c r="G16" s="252"/>
      <c r="H16" s="252"/>
      <c r="I16" s="252"/>
      <c r="J16" s="59" t="str">
        <f ca="1">IF(AND('Mapa Riesgos Gestión TRANSPORTE'!$Y$10="Alta",'Mapa Riesgos Gestión TRANSPORTE'!$AA$10="Leve"),CONCATENATE("R1C",'Mapa Riesgos Gestión TRANSPORTE'!$O$10),"")</f>
        <v/>
      </c>
      <c r="K16" s="60" t="str">
        <f>IF(AND('Mapa Riesgos Gestión TRANSPORTE'!$Y$11="Alta",'Mapa Riesgos Gestión TRANSPORTE'!$AA$11="Leve"),CONCATENATE("R1C",'Mapa Riesgos Gestión TRANSPORTE'!$O$11),"")</f>
        <v/>
      </c>
      <c r="L16" s="60" t="str">
        <f>IF(AND('Mapa Riesgos Gestión TRANSPORTE'!$Y$12="Alta",'Mapa Riesgos Gestión TRANSPORTE'!$AA$12="Leve"),CONCATENATE("R1C",'Mapa Riesgos Gestión TRANSPORTE'!$O$12),"")</f>
        <v/>
      </c>
      <c r="M16" s="60" t="str">
        <f>IF(AND('Mapa Riesgos Gestión TRANSPORTE'!$Y$13="Alta",'Mapa Riesgos Gestión TRANSPORTE'!$AA$13="Leve"),CONCATENATE("R1C",'Mapa Riesgos Gestión TRANSPORTE'!$O$13),"")</f>
        <v/>
      </c>
      <c r="N16" s="60" t="str">
        <f>IF(AND('Mapa Riesgos Gestión TRANSPORTE'!$Y$14="Alta",'Mapa Riesgos Gestión TRANSPORTE'!$AA$14="Leve"),CONCATENATE("R1C",'Mapa Riesgos Gestión TRANSPORTE'!$O$14),"")</f>
        <v/>
      </c>
      <c r="O16" s="61" t="str">
        <f>IF(AND('Mapa Riesgos Gestión TRANSPORTE'!$Y$15="Alta",'Mapa Riesgos Gestión TRANSPORTE'!$AA$15="Leve"),CONCATENATE("R1C",'Mapa Riesgos Gestión TRANSPORTE'!$O$15),"")</f>
        <v/>
      </c>
      <c r="P16" s="59" t="str">
        <f ca="1">IF(AND('Mapa Riesgos Gestión TRANSPORTE'!$Y$10="Alta",'Mapa Riesgos Gestión TRANSPORTE'!$AA$10="Menor"),CONCATENATE("R1C",'Mapa Riesgos Gestión TRANSPORTE'!$O$10),"")</f>
        <v/>
      </c>
      <c r="Q16" s="60" t="str">
        <f>IF(AND('Mapa Riesgos Gestión TRANSPORTE'!$Y$11="Alta",'Mapa Riesgos Gestión TRANSPORTE'!$AA$11="Menor"),CONCATENATE("R1C",'Mapa Riesgos Gestión TRANSPORTE'!$O$11),"")</f>
        <v/>
      </c>
      <c r="R16" s="60" t="str">
        <f>IF(AND('Mapa Riesgos Gestión TRANSPORTE'!$Y$12="Alta",'Mapa Riesgos Gestión TRANSPORTE'!$AA$12="Menor"),CONCATENATE("R1C",'Mapa Riesgos Gestión TRANSPORTE'!$O$12),"")</f>
        <v/>
      </c>
      <c r="S16" s="60" t="str">
        <f>IF(AND('Mapa Riesgos Gestión TRANSPORTE'!$Y$13="Alta",'Mapa Riesgos Gestión TRANSPORTE'!$AA$13="Menor"),CONCATENATE("R1C",'Mapa Riesgos Gestión TRANSPORTE'!$O$13),"")</f>
        <v/>
      </c>
      <c r="T16" s="60" t="str">
        <f>IF(AND('Mapa Riesgos Gestión TRANSPORTE'!$Y$14="Alta",'Mapa Riesgos Gestión TRANSPORTE'!$AA$14="Menor"),CONCATENATE("R1C",'Mapa Riesgos Gestión TRANSPORTE'!$O$14),"")</f>
        <v/>
      </c>
      <c r="U16" s="61" t="str">
        <f>IF(AND('Mapa Riesgos Gestión TRANSPORTE'!$Y$15="Alta",'Mapa Riesgos Gestión TRANSPORTE'!$AA$15="Menor"),CONCATENATE("R1C",'Mapa Riesgos Gestión TRANSPORTE'!$O$15),"")</f>
        <v/>
      </c>
      <c r="V16" s="41" t="str">
        <f ca="1">IF(AND('Mapa Riesgos Gestión TRANSPORTE'!$Y$10="Alta",'Mapa Riesgos Gestión TRANSPORTE'!$AA$10="Moderado"),CONCATENATE("R1C",'Mapa Riesgos Gestión TRANSPORTE'!$O$10),"")</f>
        <v/>
      </c>
      <c r="W16" s="42" t="str">
        <f>IF(AND('Mapa Riesgos Gestión TRANSPORTE'!$Y$11="Alta",'Mapa Riesgos Gestión TRANSPORTE'!$AA$11="Moderado"),CONCATENATE("R1C",'Mapa Riesgos Gestión TRANSPORTE'!$O$11),"")</f>
        <v/>
      </c>
      <c r="X16" s="42" t="str">
        <f>IF(AND('Mapa Riesgos Gestión TRANSPORTE'!$Y$12="Alta",'Mapa Riesgos Gestión TRANSPORTE'!$AA$12="Moderado"),CONCATENATE("R1C",'Mapa Riesgos Gestión TRANSPORTE'!$O$12),"")</f>
        <v/>
      </c>
      <c r="Y16" s="42" t="str">
        <f>IF(AND('Mapa Riesgos Gestión TRANSPORTE'!$Y$13="Alta",'Mapa Riesgos Gestión TRANSPORTE'!$AA$13="Moderado"),CONCATENATE("R1C",'Mapa Riesgos Gestión TRANSPORTE'!$O$13),"")</f>
        <v/>
      </c>
      <c r="Z16" s="42" t="str">
        <f>IF(AND('Mapa Riesgos Gestión TRANSPORTE'!$Y$14="Alta",'Mapa Riesgos Gestión TRANSPORTE'!$AA$14="Moderado"),CONCATENATE("R1C",'Mapa Riesgos Gestión TRANSPORTE'!$O$14),"")</f>
        <v/>
      </c>
      <c r="AA16" s="43" t="str">
        <f>IF(AND('Mapa Riesgos Gestión TRANSPORTE'!$Y$15="Alta",'Mapa Riesgos Gestión TRANSPORTE'!$AA$15="Moderado"),CONCATENATE("R1C",'Mapa Riesgos Gestión TRANSPORTE'!$O$15),"")</f>
        <v/>
      </c>
      <c r="AB16" s="41" t="str">
        <f ca="1">IF(AND('Mapa Riesgos Gestión TRANSPORTE'!$Y$10="Alta",'Mapa Riesgos Gestión TRANSPORTE'!$AA$10="Mayor"),CONCATENATE("R1C",'Mapa Riesgos Gestión TRANSPORTE'!$O$10),"")</f>
        <v/>
      </c>
      <c r="AC16" s="42" t="str">
        <f>IF(AND('Mapa Riesgos Gestión TRANSPORTE'!$Y$11="Alta",'Mapa Riesgos Gestión TRANSPORTE'!$AA$11="Mayor"),CONCATENATE("R1C",'Mapa Riesgos Gestión TRANSPORTE'!$O$11),"")</f>
        <v/>
      </c>
      <c r="AD16" s="42" t="str">
        <f>IF(AND('Mapa Riesgos Gestión TRANSPORTE'!$Y$12="Alta",'Mapa Riesgos Gestión TRANSPORTE'!$AA$12="Mayor"),CONCATENATE("R1C",'Mapa Riesgos Gestión TRANSPORTE'!$O$12),"")</f>
        <v/>
      </c>
      <c r="AE16" s="42" t="str">
        <f>IF(AND('Mapa Riesgos Gestión TRANSPORTE'!$Y$13="Alta",'Mapa Riesgos Gestión TRANSPORTE'!$AA$13="Mayor"),CONCATENATE("R1C",'Mapa Riesgos Gestión TRANSPORTE'!$O$13),"")</f>
        <v/>
      </c>
      <c r="AF16" s="42" t="str">
        <f>IF(AND('Mapa Riesgos Gestión TRANSPORTE'!$Y$14="Alta",'Mapa Riesgos Gestión TRANSPORTE'!$AA$14="Mayor"),CONCATENATE("R1C",'Mapa Riesgos Gestión TRANSPORTE'!$O$14),"")</f>
        <v/>
      </c>
      <c r="AG16" s="43" t="str">
        <f>IF(AND('Mapa Riesgos Gestión TRANSPORTE'!$Y$15="Alta",'Mapa Riesgos Gestión TRANSPORTE'!$AA$15="Mayor"),CONCATENATE("R1C",'Mapa Riesgos Gestión TRANSPORTE'!$O$15),"")</f>
        <v/>
      </c>
      <c r="AH16" s="44" t="str">
        <f ca="1">IF(AND('Mapa Riesgos Gestión TRANSPORTE'!$Y$10="Alta",'Mapa Riesgos Gestión TRANSPORTE'!$AA$10="Catastrófico"),CONCATENATE("R1C",'Mapa Riesgos Gestión TRANSPORTE'!$O$10),"")</f>
        <v/>
      </c>
      <c r="AI16" s="45" t="str">
        <f>IF(AND('Mapa Riesgos Gestión TRANSPORTE'!$Y$11="Alta",'Mapa Riesgos Gestión TRANSPORTE'!$AA$11="Catastrófico"),CONCATENATE("R1C",'Mapa Riesgos Gestión TRANSPORTE'!$O$11),"")</f>
        <v/>
      </c>
      <c r="AJ16" s="45" t="str">
        <f>IF(AND('Mapa Riesgos Gestión TRANSPORTE'!$Y$12="Alta",'Mapa Riesgos Gestión TRANSPORTE'!$AA$12="Catastrófico"),CONCATENATE("R1C",'Mapa Riesgos Gestión TRANSPORTE'!$O$12),"")</f>
        <v/>
      </c>
      <c r="AK16" s="45" t="str">
        <f>IF(AND('Mapa Riesgos Gestión TRANSPORTE'!$Y$13="Alta",'Mapa Riesgos Gestión TRANSPORTE'!$AA$13="Catastrófico"),CONCATENATE("R1C",'Mapa Riesgos Gestión TRANSPORTE'!$O$13),"")</f>
        <v/>
      </c>
      <c r="AL16" s="45" t="str">
        <f>IF(AND('Mapa Riesgos Gestión TRANSPORTE'!$Y$14="Alta",'Mapa Riesgos Gestión TRANSPORTE'!$AA$14="Catastrófico"),CONCATENATE("R1C",'Mapa Riesgos Gestión TRANSPORTE'!$O$14),"")</f>
        <v/>
      </c>
      <c r="AM16" s="46" t="str">
        <f>IF(AND('Mapa Riesgos Gestión TRANSPORTE'!$Y$15="Alta",'Mapa Riesgos Gestión TRANSPORTE'!$AA$15="Catastrófico"),CONCATENATE("R1C",'Mapa Riesgos Gestión TRANSPORTE'!$O$15),"")</f>
        <v/>
      </c>
      <c r="AN16" s="1"/>
      <c r="AO16" s="264" t="s">
        <v>124</v>
      </c>
      <c r="AP16" s="241"/>
      <c r="AQ16" s="241"/>
      <c r="AR16" s="241"/>
      <c r="AS16" s="241"/>
      <c r="AT16" s="242"/>
      <c r="AU16" s="1"/>
      <c r="AV16" s="1"/>
      <c r="AW16" s="1"/>
      <c r="AX16" s="1"/>
      <c r="AY16" s="1"/>
      <c r="AZ16" s="1"/>
      <c r="BA16" s="1"/>
      <c r="BB16" s="1"/>
      <c r="BC16" s="1"/>
      <c r="BD16" s="1"/>
      <c r="BE16" s="1"/>
      <c r="BF16" s="1"/>
      <c r="BG16" s="1"/>
      <c r="BH16" s="1"/>
      <c r="BI16" s="1"/>
    </row>
    <row r="17" spans="1:61" ht="15" customHeight="1" x14ac:dyDescent="0.25">
      <c r="A17" s="1"/>
      <c r="B17" s="260"/>
      <c r="C17" s="145"/>
      <c r="D17" s="146"/>
      <c r="E17" s="157"/>
      <c r="F17" s="145"/>
      <c r="G17" s="145"/>
      <c r="H17" s="145"/>
      <c r="I17" s="145"/>
      <c r="J17" s="62" t="str">
        <f>IF(AND('Mapa Riesgos Gestión TRANSPORTE'!$Y$16="Alta",'Mapa Riesgos Gestión TRANSPORTE'!$AA$16="Leve"),CONCATENATE("R2C",'Mapa Riesgos Gestión TRANSPORTE'!$O$16),"")</f>
        <v/>
      </c>
      <c r="K17" s="63" t="e">
        <f>IF(AND('Mapa Riesgos Gestión TRANSPORTE'!#REF!="Alta",'Mapa Riesgos Gestión TRANSPORTE'!#REF!="Leve"),CONCATENATE("R2C",'Mapa Riesgos Gestión TRANSPORTE'!#REF!),"")</f>
        <v>#REF!</v>
      </c>
      <c r="L17" s="63" t="e">
        <f>IF(AND('Mapa Riesgos Gestión TRANSPORTE'!#REF!="Alta",'Mapa Riesgos Gestión TRANSPORTE'!#REF!="Leve"),CONCATENATE("R2C",'Mapa Riesgos Gestión TRANSPORTE'!#REF!),"")</f>
        <v>#REF!</v>
      </c>
      <c r="M17" s="63" t="e">
        <f>IF(AND('Mapa Riesgos Gestión TRANSPORTE'!#REF!="Alta",'Mapa Riesgos Gestión TRANSPORTE'!#REF!="Leve"),CONCATENATE("R2C",'Mapa Riesgos Gestión TRANSPORTE'!#REF!),"")</f>
        <v>#REF!</v>
      </c>
      <c r="N17" s="63" t="e">
        <f>IF(AND('Mapa Riesgos Gestión TRANSPORTE'!#REF!="Alta",'Mapa Riesgos Gestión TRANSPORTE'!#REF!="Leve"),CONCATENATE("R2C",'Mapa Riesgos Gestión TRANSPORTE'!#REF!),"")</f>
        <v>#REF!</v>
      </c>
      <c r="O17" s="64" t="e">
        <f>IF(AND('Mapa Riesgos Gestión TRANSPORTE'!#REF!="Alta",'Mapa Riesgos Gestión TRANSPORTE'!#REF!="Leve"),CONCATENATE("R2C",'Mapa Riesgos Gestión TRANSPORTE'!#REF!),"")</f>
        <v>#REF!</v>
      </c>
      <c r="P17" s="62" t="str">
        <f>IF(AND('Mapa Riesgos Gestión TRANSPORTE'!$Y$16="Alta",'Mapa Riesgos Gestión TRANSPORTE'!$AA$16="Menor"),CONCATENATE("R2C",'Mapa Riesgos Gestión TRANSPORTE'!$O$16),"")</f>
        <v/>
      </c>
      <c r="Q17" s="63" t="e">
        <f>IF(AND('Mapa Riesgos Gestión TRANSPORTE'!#REF!="Alta",'Mapa Riesgos Gestión TRANSPORTE'!#REF!="Menor"),CONCATENATE("R2C",'Mapa Riesgos Gestión TRANSPORTE'!#REF!),"")</f>
        <v>#REF!</v>
      </c>
      <c r="R17" s="63" t="e">
        <f>IF(AND('Mapa Riesgos Gestión TRANSPORTE'!#REF!="Alta",'Mapa Riesgos Gestión TRANSPORTE'!#REF!="Menor"),CONCATENATE("R2C",'Mapa Riesgos Gestión TRANSPORTE'!#REF!),"")</f>
        <v>#REF!</v>
      </c>
      <c r="S17" s="63" t="e">
        <f>IF(AND('Mapa Riesgos Gestión TRANSPORTE'!#REF!="Alta",'Mapa Riesgos Gestión TRANSPORTE'!#REF!="Menor"),CONCATENATE("R2C",'Mapa Riesgos Gestión TRANSPORTE'!#REF!),"")</f>
        <v>#REF!</v>
      </c>
      <c r="T17" s="63" t="e">
        <f>IF(AND('Mapa Riesgos Gestión TRANSPORTE'!#REF!="Alta",'Mapa Riesgos Gestión TRANSPORTE'!#REF!="Menor"),CONCATENATE("R2C",'Mapa Riesgos Gestión TRANSPORTE'!#REF!),"")</f>
        <v>#REF!</v>
      </c>
      <c r="U17" s="64" t="e">
        <f>IF(AND('Mapa Riesgos Gestión TRANSPORTE'!#REF!="Alta",'Mapa Riesgos Gestión TRANSPORTE'!#REF!="Menor"),CONCATENATE("R2C",'Mapa Riesgos Gestión TRANSPORTE'!#REF!),"")</f>
        <v>#REF!</v>
      </c>
      <c r="V17" s="47" t="str">
        <f>IF(AND('Mapa Riesgos Gestión TRANSPORTE'!$Y$16="Alta",'Mapa Riesgos Gestión TRANSPORTE'!$AA$16="Moderado"),CONCATENATE("R2C",'Mapa Riesgos Gestión TRANSPORTE'!$O$16),"")</f>
        <v/>
      </c>
      <c r="W17" s="48" t="e">
        <f>IF(AND('Mapa Riesgos Gestión TRANSPORTE'!#REF!="Alta",'Mapa Riesgos Gestión TRANSPORTE'!#REF!="Moderado"),CONCATENATE("R2C",'Mapa Riesgos Gestión TRANSPORTE'!#REF!),"")</f>
        <v>#REF!</v>
      </c>
      <c r="X17" s="48" t="e">
        <f>IF(AND('Mapa Riesgos Gestión TRANSPORTE'!#REF!="Alta",'Mapa Riesgos Gestión TRANSPORTE'!#REF!="Moderado"),CONCATENATE("R2C",'Mapa Riesgos Gestión TRANSPORTE'!#REF!),"")</f>
        <v>#REF!</v>
      </c>
      <c r="Y17" s="48" t="e">
        <f>IF(AND('Mapa Riesgos Gestión TRANSPORTE'!#REF!="Alta",'Mapa Riesgos Gestión TRANSPORTE'!#REF!="Moderado"),CONCATENATE("R2C",'Mapa Riesgos Gestión TRANSPORTE'!#REF!),"")</f>
        <v>#REF!</v>
      </c>
      <c r="Z17" s="48" t="e">
        <f>IF(AND('Mapa Riesgos Gestión TRANSPORTE'!#REF!="Alta",'Mapa Riesgos Gestión TRANSPORTE'!#REF!="Moderado"),CONCATENATE("R2C",'Mapa Riesgos Gestión TRANSPORTE'!#REF!),"")</f>
        <v>#REF!</v>
      </c>
      <c r="AA17" s="49" t="e">
        <f>IF(AND('Mapa Riesgos Gestión TRANSPORTE'!#REF!="Alta",'Mapa Riesgos Gestión TRANSPORTE'!#REF!="Moderado"),CONCATENATE("R2C",'Mapa Riesgos Gestión TRANSPORTE'!#REF!),"")</f>
        <v>#REF!</v>
      </c>
      <c r="AB17" s="47" t="str">
        <f>IF(AND('Mapa Riesgos Gestión TRANSPORTE'!$Y$16="Alta",'Mapa Riesgos Gestión TRANSPORTE'!$AA$16="Mayor"),CONCATENATE("R2C",'Mapa Riesgos Gestión TRANSPORTE'!$O$16),"")</f>
        <v/>
      </c>
      <c r="AC17" s="48" t="e">
        <f>IF(AND('Mapa Riesgos Gestión TRANSPORTE'!#REF!="Alta",'Mapa Riesgos Gestión TRANSPORTE'!#REF!="Mayor"),CONCATENATE("R2C",'Mapa Riesgos Gestión TRANSPORTE'!#REF!),"")</f>
        <v>#REF!</v>
      </c>
      <c r="AD17" s="48" t="e">
        <f>IF(AND('Mapa Riesgos Gestión TRANSPORTE'!#REF!="Alta",'Mapa Riesgos Gestión TRANSPORTE'!#REF!="Mayor"),CONCATENATE("R2C",'Mapa Riesgos Gestión TRANSPORTE'!#REF!),"")</f>
        <v>#REF!</v>
      </c>
      <c r="AE17" s="48" t="e">
        <f>IF(AND('Mapa Riesgos Gestión TRANSPORTE'!#REF!="Alta",'Mapa Riesgos Gestión TRANSPORTE'!#REF!="Mayor"),CONCATENATE("R2C",'Mapa Riesgos Gestión TRANSPORTE'!#REF!),"")</f>
        <v>#REF!</v>
      </c>
      <c r="AF17" s="48" t="e">
        <f>IF(AND('Mapa Riesgos Gestión TRANSPORTE'!#REF!="Alta",'Mapa Riesgos Gestión TRANSPORTE'!#REF!="Mayor"),CONCATENATE("R2C",'Mapa Riesgos Gestión TRANSPORTE'!#REF!),"")</f>
        <v>#REF!</v>
      </c>
      <c r="AG17" s="49" t="e">
        <f>IF(AND('Mapa Riesgos Gestión TRANSPORTE'!#REF!="Alta",'Mapa Riesgos Gestión TRANSPORTE'!#REF!="Mayor"),CONCATENATE("R2C",'Mapa Riesgos Gestión TRANSPORTE'!#REF!),"")</f>
        <v>#REF!</v>
      </c>
      <c r="AH17" s="50" t="str">
        <f>IF(AND('Mapa Riesgos Gestión TRANSPORTE'!$Y$16="Alta",'Mapa Riesgos Gestión TRANSPORTE'!$AA$16="Catastrófico"),CONCATENATE("R2C",'Mapa Riesgos Gestión TRANSPORTE'!$O$16),"")</f>
        <v/>
      </c>
      <c r="AI17" s="51" t="e">
        <f>IF(AND('Mapa Riesgos Gestión TRANSPORTE'!#REF!="Alta",'Mapa Riesgos Gestión TRANSPORTE'!#REF!="Catastrófico"),CONCATENATE("R2C",'Mapa Riesgos Gestión TRANSPORTE'!#REF!),"")</f>
        <v>#REF!</v>
      </c>
      <c r="AJ17" s="51" t="e">
        <f>IF(AND('Mapa Riesgos Gestión TRANSPORTE'!#REF!="Alta",'Mapa Riesgos Gestión TRANSPORTE'!#REF!="Catastrófico"),CONCATENATE("R2C",'Mapa Riesgos Gestión TRANSPORTE'!#REF!),"")</f>
        <v>#REF!</v>
      </c>
      <c r="AK17" s="51" t="e">
        <f>IF(AND('Mapa Riesgos Gestión TRANSPORTE'!#REF!="Alta",'Mapa Riesgos Gestión TRANSPORTE'!#REF!="Catastrófico"),CONCATENATE("R2C",'Mapa Riesgos Gestión TRANSPORTE'!#REF!),"")</f>
        <v>#REF!</v>
      </c>
      <c r="AL17" s="51" t="e">
        <f>IF(AND('Mapa Riesgos Gestión TRANSPORTE'!#REF!="Alta",'Mapa Riesgos Gestión TRANSPORTE'!#REF!="Catastrófico"),CONCATENATE("R2C",'Mapa Riesgos Gestión TRANSPORTE'!#REF!),"")</f>
        <v>#REF!</v>
      </c>
      <c r="AM17" s="52" t="e">
        <f>IF(AND('Mapa Riesgos Gestión TRANSPORTE'!#REF!="Alta",'Mapa Riesgos Gestión TRANSPORTE'!#REF!="Catastrófico"),CONCATENATE("R2C",'Mapa Riesgos Gestión TRANSPORTE'!#REF!),"")</f>
        <v>#REF!</v>
      </c>
      <c r="AN17" s="1"/>
      <c r="AO17" s="243"/>
      <c r="AP17" s="145"/>
      <c r="AQ17" s="145"/>
      <c r="AR17" s="145"/>
      <c r="AS17" s="145"/>
      <c r="AT17" s="244"/>
      <c r="AU17" s="1"/>
      <c r="AV17" s="1"/>
      <c r="AW17" s="1"/>
      <c r="AX17" s="1"/>
      <c r="AY17" s="1"/>
      <c r="AZ17" s="1"/>
      <c r="BA17" s="1"/>
      <c r="BB17" s="1"/>
      <c r="BC17" s="1"/>
      <c r="BD17" s="1"/>
      <c r="BE17" s="1"/>
      <c r="BF17" s="1"/>
      <c r="BG17" s="1"/>
      <c r="BH17" s="1"/>
      <c r="BI17" s="1"/>
    </row>
    <row r="18" spans="1:61" ht="15" customHeight="1" x14ac:dyDescent="0.25">
      <c r="A18" s="1"/>
      <c r="B18" s="260"/>
      <c r="C18" s="145"/>
      <c r="D18" s="146"/>
      <c r="E18" s="157"/>
      <c r="F18" s="145"/>
      <c r="G18" s="145"/>
      <c r="H18" s="145"/>
      <c r="I18" s="145"/>
      <c r="J18" s="62" t="e">
        <f>IF(AND('Mapa Riesgos Gestión TRANSPORTE'!#REF!="Alta",'Mapa Riesgos Gestión TRANSPORTE'!#REF!="Leve"),CONCATENATE("R3C",'Mapa Riesgos Gestión TRANSPORTE'!#REF!),"")</f>
        <v>#REF!</v>
      </c>
      <c r="K18" s="63" t="e">
        <f>IF(AND('Mapa Riesgos Gestión TRANSPORTE'!#REF!="Alta",'Mapa Riesgos Gestión TRANSPORTE'!#REF!="Leve"),CONCATENATE("R3C",'Mapa Riesgos Gestión TRANSPORTE'!#REF!),"")</f>
        <v>#REF!</v>
      </c>
      <c r="L18" s="63" t="e">
        <f>IF(AND('Mapa Riesgos Gestión TRANSPORTE'!#REF!="Alta",'Mapa Riesgos Gestión TRANSPORTE'!#REF!="Leve"),CONCATENATE("R3C",'Mapa Riesgos Gestión TRANSPORTE'!#REF!),"")</f>
        <v>#REF!</v>
      </c>
      <c r="M18" s="63" t="e">
        <f>IF(AND('Mapa Riesgos Gestión TRANSPORTE'!#REF!="Alta",'Mapa Riesgos Gestión TRANSPORTE'!#REF!="Leve"),CONCATENATE("R3C",'Mapa Riesgos Gestión TRANSPORTE'!#REF!),"")</f>
        <v>#REF!</v>
      </c>
      <c r="N18" s="63" t="e">
        <f>IF(AND('Mapa Riesgos Gestión TRANSPORTE'!#REF!="Alta",'Mapa Riesgos Gestión TRANSPORTE'!#REF!="Leve"),CONCATENATE("R3C",'Mapa Riesgos Gestión TRANSPORTE'!#REF!),"")</f>
        <v>#REF!</v>
      </c>
      <c r="O18" s="64" t="e">
        <f>IF(AND('Mapa Riesgos Gestión TRANSPORTE'!#REF!="Alta",'Mapa Riesgos Gestión TRANSPORTE'!#REF!="Leve"),CONCATENATE("R3C",'Mapa Riesgos Gestión TRANSPORTE'!#REF!),"")</f>
        <v>#REF!</v>
      </c>
      <c r="P18" s="62" t="e">
        <f>IF(AND('Mapa Riesgos Gestión TRANSPORTE'!#REF!="Alta",'Mapa Riesgos Gestión TRANSPORTE'!#REF!="Menor"),CONCATENATE("R3C",'Mapa Riesgos Gestión TRANSPORTE'!#REF!),"")</f>
        <v>#REF!</v>
      </c>
      <c r="Q18" s="63" t="e">
        <f>IF(AND('Mapa Riesgos Gestión TRANSPORTE'!#REF!="Alta",'Mapa Riesgos Gestión TRANSPORTE'!#REF!="Menor"),CONCATENATE("R3C",'Mapa Riesgos Gestión TRANSPORTE'!#REF!),"")</f>
        <v>#REF!</v>
      </c>
      <c r="R18" s="63" t="e">
        <f>IF(AND('Mapa Riesgos Gestión TRANSPORTE'!#REF!="Alta",'Mapa Riesgos Gestión TRANSPORTE'!#REF!="Menor"),CONCATENATE("R3C",'Mapa Riesgos Gestión TRANSPORTE'!#REF!),"")</f>
        <v>#REF!</v>
      </c>
      <c r="S18" s="63" t="e">
        <f>IF(AND('Mapa Riesgos Gestión TRANSPORTE'!#REF!="Alta",'Mapa Riesgos Gestión TRANSPORTE'!#REF!="Menor"),CONCATENATE("R3C",'Mapa Riesgos Gestión TRANSPORTE'!#REF!),"")</f>
        <v>#REF!</v>
      </c>
      <c r="T18" s="63" t="e">
        <f>IF(AND('Mapa Riesgos Gestión TRANSPORTE'!#REF!="Alta",'Mapa Riesgos Gestión TRANSPORTE'!#REF!="Menor"),CONCATENATE("R3C",'Mapa Riesgos Gestión TRANSPORTE'!#REF!),"")</f>
        <v>#REF!</v>
      </c>
      <c r="U18" s="64" t="e">
        <f>IF(AND('Mapa Riesgos Gestión TRANSPORTE'!#REF!="Alta",'Mapa Riesgos Gestión TRANSPORTE'!#REF!="Menor"),CONCATENATE("R3C",'Mapa Riesgos Gestión TRANSPORTE'!#REF!),"")</f>
        <v>#REF!</v>
      </c>
      <c r="V18" s="47" t="e">
        <f>IF(AND('Mapa Riesgos Gestión TRANSPORTE'!#REF!="Alta",'Mapa Riesgos Gestión TRANSPORTE'!#REF!="Moderado"),CONCATENATE("R3C",'Mapa Riesgos Gestión TRANSPORTE'!#REF!),"")</f>
        <v>#REF!</v>
      </c>
      <c r="W18" s="48" t="e">
        <f>IF(AND('Mapa Riesgos Gestión TRANSPORTE'!#REF!="Alta",'Mapa Riesgos Gestión TRANSPORTE'!#REF!="Moderado"),CONCATENATE("R3C",'Mapa Riesgos Gestión TRANSPORTE'!#REF!),"")</f>
        <v>#REF!</v>
      </c>
      <c r="X18" s="48" t="e">
        <f>IF(AND('Mapa Riesgos Gestión TRANSPORTE'!#REF!="Alta",'Mapa Riesgos Gestión TRANSPORTE'!#REF!="Moderado"),CONCATENATE("R3C",'Mapa Riesgos Gestión TRANSPORTE'!#REF!),"")</f>
        <v>#REF!</v>
      </c>
      <c r="Y18" s="48" t="e">
        <f>IF(AND('Mapa Riesgos Gestión TRANSPORTE'!#REF!="Alta",'Mapa Riesgos Gestión TRANSPORTE'!#REF!="Moderado"),CONCATENATE("R3C",'Mapa Riesgos Gestión TRANSPORTE'!#REF!),"")</f>
        <v>#REF!</v>
      </c>
      <c r="Z18" s="48" t="e">
        <f>IF(AND('Mapa Riesgos Gestión TRANSPORTE'!#REF!="Alta",'Mapa Riesgos Gestión TRANSPORTE'!#REF!="Moderado"),CONCATENATE("R3C",'Mapa Riesgos Gestión TRANSPORTE'!#REF!),"")</f>
        <v>#REF!</v>
      </c>
      <c r="AA18" s="49" t="e">
        <f>IF(AND('Mapa Riesgos Gestión TRANSPORTE'!#REF!="Alta",'Mapa Riesgos Gestión TRANSPORTE'!#REF!="Moderado"),CONCATENATE("R3C",'Mapa Riesgos Gestión TRANSPORTE'!#REF!),"")</f>
        <v>#REF!</v>
      </c>
      <c r="AB18" s="47" t="e">
        <f>IF(AND('Mapa Riesgos Gestión TRANSPORTE'!#REF!="Alta",'Mapa Riesgos Gestión TRANSPORTE'!#REF!="Mayor"),CONCATENATE("R3C",'Mapa Riesgos Gestión TRANSPORTE'!#REF!),"")</f>
        <v>#REF!</v>
      </c>
      <c r="AC18" s="48" t="e">
        <f>IF(AND('Mapa Riesgos Gestión TRANSPORTE'!#REF!="Alta",'Mapa Riesgos Gestión TRANSPORTE'!#REF!="Mayor"),CONCATENATE("R3C",'Mapa Riesgos Gestión TRANSPORTE'!#REF!),"")</f>
        <v>#REF!</v>
      </c>
      <c r="AD18" s="48" t="e">
        <f>IF(AND('Mapa Riesgos Gestión TRANSPORTE'!#REF!="Alta",'Mapa Riesgos Gestión TRANSPORTE'!#REF!="Mayor"),CONCATENATE("R3C",'Mapa Riesgos Gestión TRANSPORTE'!#REF!),"")</f>
        <v>#REF!</v>
      </c>
      <c r="AE18" s="48" t="e">
        <f>IF(AND('Mapa Riesgos Gestión TRANSPORTE'!#REF!="Alta",'Mapa Riesgos Gestión TRANSPORTE'!#REF!="Mayor"),CONCATENATE("R3C",'Mapa Riesgos Gestión TRANSPORTE'!#REF!),"")</f>
        <v>#REF!</v>
      </c>
      <c r="AF18" s="48" t="e">
        <f>IF(AND('Mapa Riesgos Gestión TRANSPORTE'!#REF!="Alta",'Mapa Riesgos Gestión TRANSPORTE'!#REF!="Mayor"),CONCATENATE("R3C",'Mapa Riesgos Gestión TRANSPORTE'!#REF!),"")</f>
        <v>#REF!</v>
      </c>
      <c r="AG18" s="49" t="e">
        <f>IF(AND('Mapa Riesgos Gestión TRANSPORTE'!#REF!="Alta",'Mapa Riesgos Gestión TRANSPORTE'!#REF!="Mayor"),CONCATENATE("R3C",'Mapa Riesgos Gestión TRANSPORTE'!#REF!),"")</f>
        <v>#REF!</v>
      </c>
      <c r="AH18" s="50" t="e">
        <f>IF(AND('Mapa Riesgos Gestión TRANSPORTE'!#REF!="Alta",'Mapa Riesgos Gestión TRANSPORTE'!#REF!="Catastrófico"),CONCATENATE("R3C",'Mapa Riesgos Gestión TRANSPORTE'!#REF!),"")</f>
        <v>#REF!</v>
      </c>
      <c r="AI18" s="51" t="e">
        <f>IF(AND('Mapa Riesgos Gestión TRANSPORTE'!#REF!="Alta",'Mapa Riesgos Gestión TRANSPORTE'!#REF!="Catastrófico"),CONCATENATE("R3C",'Mapa Riesgos Gestión TRANSPORTE'!#REF!),"")</f>
        <v>#REF!</v>
      </c>
      <c r="AJ18" s="51" t="e">
        <f>IF(AND('Mapa Riesgos Gestión TRANSPORTE'!#REF!="Alta",'Mapa Riesgos Gestión TRANSPORTE'!#REF!="Catastrófico"),CONCATENATE("R3C",'Mapa Riesgos Gestión TRANSPORTE'!#REF!),"")</f>
        <v>#REF!</v>
      </c>
      <c r="AK18" s="51" t="e">
        <f>IF(AND('Mapa Riesgos Gestión TRANSPORTE'!#REF!="Alta",'Mapa Riesgos Gestión TRANSPORTE'!#REF!="Catastrófico"),CONCATENATE("R3C",'Mapa Riesgos Gestión TRANSPORTE'!#REF!),"")</f>
        <v>#REF!</v>
      </c>
      <c r="AL18" s="51" t="e">
        <f>IF(AND('Mapa Riesgos Gestión TRANSPORTE'!#REF!="Alta",'Mapa Riesgos Gestión TRANSPORTE'!#REF!="Catastrófico"),CONCATENATE("R3C",'Mapa Riesgos Gestión TRANSPORTE'!#REF!),"")</f>
        <v>#REF!</v>
      </c>
      <c r="AM18" s="52" t="e">
        <f>IF(AND('Mapa Riesgos Gestión TRANSPORTE'!#REF!="Alta",'Mapa Riesgos Gestión TRANSPORTE'!#REF!="Catastrófico"),CONCATENATE("R3C",'Mapa Riesgos Gestión TRANSPORTE'!#REF!),"")</f>
        <v>#REF!</v>
      </c>
      <c r="AN18" s="1"/>
      <c r="AO18" s="243"/>
      <c r="AP18" s="145"/>
      <c r="AQ18" s="145"/>
      <c r="AR18" s="145"/>
      <c r="AS18" s="145"/>
      <c r="AT18" s="244"/>
      <c r="AU18" s="1"/>
      <c r="AV18" s="1"/>
      <c r="AW18" s="1"/>
      <c r="AX18" s="1"/>
      <c r="AY18" s="1"/>
      <c r="AZ18" s="1"/>
      <c r="BA18" s="1"/>
      <c r="BB18" s="1"/>
      <c r="BC18" s="1"/>
      <c r="BD18" s="1"/>
      <c r="BE18" s="1"/>
      <c r="BF18" s="1"/>
      <c r="BG18" s="1"/>
      <c r="BH18" s="1"/>
      <c r="BI18" s="1"/>
    </row>
    <row r="19" spans="1:61" ht="15" customHeight="1" x14ac:dyDescent="0.25">
      <c r="A19" s="1"/>
      <c r="B19" s="260"/>
      <c r="C19" s="145"/>
      <c r="D19" s="146"/>
      <c r="E19" s="157"/>
      <c r="F19" s="145"/>
      <c r="G19" s="145"/>
      <c r="H19" s="145"/>
      <c r="I19" s="145"/>
      <c r="J19" s="62" t="e">
        <f>IF(AND('Mapa Riesgos Gestión TRANSPORTE'!#REF!="Alta",'Mapa Riesgos Gestión TRANSPORTE'!#REF!="Leve"),CONCATENATE("R4C",'Mapa Riesgos Gestión TRANSPORTE'!#REF!),"")</f>
        <v>#REF!</v>
      </c>
      <c r="K19" s="63" t="e">
        <f>IF(AND('Mapa Riesgos Gestión TRANSPORTE'!#REF!="Alta",'Mapa Riesgos Gestión TRANSPORTE'!#REF!="Leve"),CONCATENATE("R4C",'Mapa Riesgos Gestión TRANSPORTE'!#REF!),"")</f>
        <v>#REF!</v>
      </c>
      <c r="L19" s="63" t="e">
        <f>IF(AND('Mapa Riesgos Gestión TRANSPORTE'!#REF!="Alta",'Mapa Riesgos Gestión TRANSPORTE'!#REF!="Leve"),CONCATENATE("R4C",'Mapa Riesgos Gestión TRANSPORTE'!#REF!),"")</f>
        <v>#REF!</v>
      </c>
      <c r="M19" s="63" t="e">
        <f>IF(AND('Mapa Riesgos Gestión TRANSPORTE'!#REF!="Alta",'Mapa Riesgos Gestión TRANSPORTE'!#REF!="Leve"),CONCATENATE("R4C",'Mapa Riesgos Gestión TRANSPORTE'!#REF!),"")</f>
        <v>#REF!</v>
      </c>
      <c r="N19" s="63" t="e">
        <f>IF(AND('Mapa Riesgos Gestión TRANSPORTE'!#REF!="Alta",'Mapa Riesgos Gestión TRANSPORTE'!#REF!="Leve"),CONCATENATE("R4C",'Mapa Riesgos Gestión TRANSPORTE'!#REF!),"")</f>
        <v>#REF!</v>
      </c>
      <c r="O19" s="64" t="e">
        <f>IF(AND('Mapa Riesgos Gestión TRANSPORTE'!#REF!="Alta",'Mapa Riesgos Gestión TRANSPORTE'!#REF!="Leve"),CONCATENATE("R4C",'Mapa Riesgos Gestión TRANSPORTE'!#REF!),"")</f>
        <v>#REF!</v>
      </c>
      <c r="P19" s="62" t="e">
        <f>IF(AND('Mapa Riesgos Gestión TRANSPORTE'!#REF!="Alta",'Mapa Riesgos Gestión TRANSPORTE'!#REF!="Menor"),CONCATENATE("R4C",'Mapa Riesgos Gestión TRANSPORTE'!#REF!),"")</f>
        <v>#REF!</v>
      </c>
      <c r="Q19" s="63" t="e">
        <f>IF(AND('Mapa Riesgos Gestión TRANSPORTE'!#REF!="Alta",'Mapa Riesgos Gestión TRANSPORTE'!#REF!="Menor"),CONCATENATE("R4C",'Mapa Riesgos Gestión TRANSPORTE'!#REF!),"")</f>
        <v>#REF!</v>
      </c>
      <c r="R19" s="63" t="e">
        <f>IF(AND('Mapa Riesgos Gestión TRANSPORTE'!#REF!="Alta",'Mapa Riesgos Gestión TRANSPORTE'!#REF!="Menor"),CONCATENATE("R4C",'Mapa Riesgos Gestión TRANSPORTE'!#REF!),"")</f>
        <v>#REF!</v>
      </c>
      <c r="S19" s="63" t="e">
        <f>IF(AND('Mapa Riesgos Gestión TRANSPORTE'!#REF!="Alta",'Mapa Riesgos Gestión TRANSPORTE'!#REF!="Menor"),CONCATENATE("R4C",'Mapa Riesgos Gestión TRANSPORTE'!#REF!),"")</f>
        <v>#REF!</v>
      </c>
      <c r="T19" s="63" t="e">
        <f>IF(AND('Mapa Riesgos Gestión TRANSPORTE'!#REF!="Alta",'Mapa Riesgos Gestión TRANSPORTE'!#REF!="Menor"),CONCATENATE("R4C",'Mapa Riesgos Gestión TRANSPORTE'!#REF!),"")</f>
        <v>#REF!</v>
      </c>
      <c r="U19" s="64" t="e">
        <f>IF(AND('Mapa Riesgos Gestión TRANSPORTE'!#REF!="Alta",'Mapa Riesgos Gestión TRANSPORTE'!#REF!="Menor"),CONCATENATE("R4C",'Mapa Riesgos Gestión TRANSPORTE'!#REF!),"")</f>
        <v>#REF!</v>
      </c>
      <c r="V19" s="47" t="e">
        <f>IF(AND('Mapa Riesgos Gestión TRANSPORTE'!#REF!="Alta",'Mapa Riesgos Gestión TRANSPORTE'!#REF!="Moderado"),CONCATENATE("R4C",'Mapa Riesgos Gestión TRANSPORTE'!#REF!),"")</f>
        <v>#REF!</v>
      </c>
      <c r="W19" s="48" t="e">
        <f>IF(AND('Mapa Riesgos Gestión TRANSPORTE'!#REF!="Alta",'Mapa Riesgos Gestión TRANSPORTE'!#REF!="Moderado"),CONCATENATE("R4C",'Mapa Riesgos Gestión TRANSPORTE'!#REF!),"")</f>
        <v>#REF!</v>
      </c>
      <c r="X19" s="48" t="e">
        <f>IF(AND('Mapa Riesgos Gestión TRANSPORTE'!#REF!="Alta",'Mapa Riesgos Gestión TRANSPORTE'!#REF!="Moderado"),CONCATENATE("R4C",'Mapa Riesgos Gestión TRANSPORTE'!#REF!),"")</f>
        <v>#REF!</v>
      </c>
      <c r="Y19" s="48" t="e">
        <f>IF(AND('Mapa Riesgos Gestión TRANSPORTE'!#REF!="Alta",'Mapa Riesgos Gestión TRANSPORTE'!#REF!="Moderado"),CONCATENATE("R4C",'Mapa Riesgos Gestión TRANSPORTE'!#REF!),"")</f>
        <v>#REF!</v>
      </c>
      <c r="Z19" s="48" t="e">
        <f>IF(AND('Mapa Riesgos Gestión TRANSPORTE'!#REF!="Alta",'Mapa Riesgos Gestión TRANSPORTE'!#REF!="Moderado"),CONCATENATE("R4C",'Mapa Riesgos Gestión TRANSPORTE'!#REF!),"")</f>
        <v>#REF!</v>
      </c>
      <c r="AA19" s="49" t="e">
        <f>IF(AND('Mapa Riesgos Gestión TRANSPORTE'!#REF!="Alta",'Mapa Riesgos Gestión TRANSPORTE'!#REF!="Moderado"),CONCATENATE("R4C",'Mapa Riesgos Gestión TRANSPORTE'!#REF!),"")</f>
        <v>#REF!</v>
      </c>
      <c r="AB19" s="47" t="e">
        <f>IF(AND('Mapa Riesgos Gestión TRANSPORTE'!#REF!="Alta",'Mapa Riesgos Gestión TRANSPORTE'!#REF!="Mayor"),CONCATENATE("R4C",'Mapa Riesgos Gestión TRANSPORTE'!#REF!),"")</f>
        <v>#REF!</v>
      </c>
      <c r="AC19" s="48" t="e">
        <f>IF(AND('Mapa Riesgos Gestión TRANSPORTE'!#REF!="Alta",'Mapa Riesgos Gestión TRANSPORTE'!#REF!="Mayor"),CONCATENATE("R4C",'Mapa Riesgos Gestión TRANSPORTE'!#REF!),"")</f>
        <v>#REF!</v>
      </c>
      <c r="AD19" s="48" t="e">
        <f>IF(AND('Mapa Riesgos Gestión TRANSPORTE'!#REF!="Alta",'Mapa Riesgos Gestión TRANSPORTE'!#REF!="Mayor"),CONCATENATE("R4C",'Mapa Riesgos Gestión TRANSPORTE'!#REF!),"")</f>
        <v>#REF!</v>
      </c>
      <c r="AE19" s="48" t="e">
        <f>IF(AND('Mapa Riesgos Gestión TRANSPORTE'!#REF!="Alta",'Mapa Riesgos Gestión TRANSPORTE'!#REF!="Mayor"),CONCATENATE("R4C",'Mapa Riesgos Gestión TRANSPORTE'!#REF!),"")</f>
        <v>#REF!</v>
      </c>
      <c r="AF19" s="48" t="e">
        <f>IF(AND('Mapa Riesgos Gestión TRANSPORTE'!#REF!="Alta",'Mapa Riesgos Gestión TRANSPORTE'!#REF!="Mayor"),CONCATENATE("R4C",'Mapa Riesgos Gestión TRANSPORTE'!#REF!),"")</f>
        <v>#REF!</v>
      </c>
      <c r="AG19" s="49" t="e">
        <f>IF(AND('Mapa Riesgos Gestión TRANSPORTE'!#REF!="Alta",'Mapa Riesgos Gestión TRANSPORTE'!#REF!="Mayor"),CONCATENATE("R4C",'Mapa Riesgos Gestión TRANSPORTE'!#REF!),"")</f>
        <v>#REF!</v>
      </c>
      <c r="AH19" s="50" t="e">
        <f>IF(AND('Mapa Riesgos Gestión TRANSPORTE'!#REF!="Alta",'Mapa Riesgos Gestión TRANSPORTE'!#REF!="Catastrófico"),CONCATENATE("R4C",'Mapa Riesgos Gestión TRANSPORTE'!#REF!),"")</f>
        <v>#REF!</v>
      </c>
      <c r="AI19" s="51" t="e">
        <f>IF(AND('Mapa Riesgos Gestión TRANSPORTE'!#REF!="Alta",'Mapa Riesgos Gestión TRANSPORTE'!#REF!="Catastrófico"),CONCATENATE("R4C",'Mapa Riesgos Gestión TRANSPORTE'!#REF!),"")</f>
        <v>#REF!</v>
      </c>
      <c r="AJ19" s="51" t="e">
        <f>IF(AND('Mapa Riesgos Gestión TRANSPORTE'!#REF!="Alta",'Mapa Riesgos Gestión TRANSPORTE'!#REF!="Catastrófico"),CONCATENATE("R4C",'Mapa Riesgos Gestión TRANSPORTE'!#REF!),"")</f>
        <v>#REF!</v>
      </c>
      <c r="AK19" s="51" t="e">
        <f>IF(AND('Mapa Riesgos Gestión TRANSPORTE'!#REF!="Alta",'Mapa Riesgos Gestión TRANSPORTE'!#REF!="Catastrófico"),CONCATENATE("R4C",'Mapa Riesgos Gestión TRANSPORTE'!#REF!),"")</f>
        <v>#REF!</v>
      </c>
      <c r="AL19" s="51" t="e">
        <f>IF(AND('Mapa Riesgos Gestión TRANSPORTE'!#REF!="Alta",'Mapa Riesgos Gestión TRANSPORTE'!#REF!="Catastrófico"),CONCATENATE("R4C",'Mapa Riesgos Gestión TRANSPORTE'!#REF!),"")</f>
        <v>#REF!</v>
      </c>
      <c r="AM19" s="52" t="e">
        <f>IF(AND('Mapa Riesgos Gestión TRANSPORTE'!#REF!="Alta",'Mapa Riesgos Gestión TRANSPORTE'!#REF!="Catastrófico"),CONCATENATE("R4C",'Mapa Riesgos Gestión TRANSPORTE'!#REF!),"")</f>
        <v>#REF!</v>
      </c>
      <c r="AN19" s="1"/>
      <c r="AO19" s="243"/>
      <c r="AP19" s="145"/>
      <c r="AQ19" s="145"/>
      <c r="AR19" s="145"/>
      <c r="AS19" s="145"/>
      <c r="AT19" s="244"/>
      <c r="AU19" s="1"/>
      <c r="AV19" s="1"/>
      <c r="AW19" s="1"/>
      <c r="AX19" s="1"/>
      <c r="AY19" s="1"/>
      <c r="AZ19" s="1"/>
      <c r="BA19" s="1"/>
      <c r="BB19" s="1"/>
      <c r="BC19" s="1"/>
      <c r="BD19" s="1"/>
      <c r="BE19" s="1"/>
      <c r="BF19" s="1"/>
      <c r="BG19" s="1"/>
      <c r="BH19" s="1"/>
      <c r="BI19" s="1"/>
    </row>
    <row r="20" spans="1:61" ht="15" customHeight="1" x14ac:dyDescent="0.25">
      <c r="A20" s="1"/>
      <c r="B20" s="260"/>
      <c r="C20" s="145"/>
      <c r="D20" s="146"/>
      <c r="E20" s="157"/>
      <c r="F20" s="145"/>
      <c r="G20" s="145"/>
      <c r="H20" s="145"/>
      <c r="I20" s="145"/>
      <c r="J20" s="62" t="e">
        <f>IF(AND('Mapa Riesgos Gestión TRANSPORTE'!#REF!="Alta",'Mapa Riesgos Gestión TRANSPORTE'!#REF!="Leve"),CONCATENATE("R5C",'Mapa Riesgos Gestión TRANSPORTE'!#REF!),"")</f>
        <v>#REF!</v>
      </c>
      <c r="K20" s="63" t="e">
        <f>IF(AND('Mapa Riesgos Gestión TRANSPORTE'!#REF!="Alta",'Mapa Riesgos Gestión TRANSPORTE'!#REF!="Leve"),CONCATENATE("R5C",'Mapa Riesgos Gestión TRANSPORTE'!#REF!),"")</f>
        <v>#REF!</v>
      </c>
      <c r="L20" s="63" t="e">
        <f>IF(AND('Mapa Riesgos Gestión TRANSPORTE'!#REF!="Alta",'Mapa Riesgos Gestión TRANSPORTE'!#REF!="Leve"),CONCATENATE("R5C",'Mapa Riesgos Gestión TRANSPORTE'!#REF!),"")</f>
        <v>#REF!</v>
      </c>
      <c r="M20" s="63" t="e">
        <f>IF(AND('Mapa Riesgos Gestión TRANSPORTE'!#REF!="Alta",'Mapa Riesgos Gestión TRANSPORTE'!#REF!="Leve"),CONCATENATE("R5C",'Mapa Riesgos Gestión TRANSPORTE'!#REF!),"")</f>
        <v>#REF!</v>
      </c>
      <c r="N20" s="63" t="e">
        <f>IF(AND('Mapa Riesgos Gestión TRANSPORTE'!#REF!="Alta",'Mapa Riesgos Gestión TRANSPORTE'!#REF!="Leve"),CONCATENATE("R5C",'Mapa Riesgos Gestión TRANSPORTE'!#REF!),"")</f>
        <v>#REF!</v>
      </c>
      <c r="O20" s="64" t="e">
        <f>IF(AND('Mapa Riesgos Gestión TRANSPORTE'!#REF!="Alta",'Mapa Riesgos Gestión TRANSPORTE'!#REF!="Leve"),CONCATENATE("R5C",'Mapa Riesgos Gestión TRANSPORTE'!#REF!),"")</f>
        <v>#REF!</v>
      </c>
      <c r="P20" s="62" t="e">
        <f>IF(AND('Mapa Riesgos Gestión TRANSPORTE'!#REF!="Alta",'Mapa Riesgos Gestión TRANSPORTE'!#REF!="Menor"),CONCATENATE("R5C",'Mapa Riesgos Gestión TRANSPORTE'!#REF!),"")</f>
        <v>#REF!</v>
      </c>
      <c r="Q20" s="63" t="e">
        <f>IF(AND('Mapa Riesgos Gestión TRANSPORTE'!#REF!="Alta",'Mapa Riesgos Gestión TRANSPORTE'!#REF!="Menor"),CONCATENATE("R5C",'Mapa Riesgos Gestión TRANSPORTE'!#REF!),"")</f>
        <v>#REF!</v>
      </c>
      <c r="R20" s="63" t="e">
        <f>IF(AND('Mapa Riesgos Gestión TRANSPORTE'!#REF!="Alta",'Mapa Riesgos Gestión TRANSPORTE'!#REF!="Menor"),CONCATENATE("R5C",'Mapa Riesgos Gestión TRANSPORTE'!#REF!),"")</f>
        <v>#REF!</v>
      </c>
      <c r="S20" s="63" t="e">
        <f>IF(AND('Mapa Riesgos Gestión TRANSPORTE'!#REF!="Alta",'Mapa Riesgos Gestión TRANSPORTE'!#REF!="Menor"),CONCATENATE("R5C",'Mapa Riesgos Gestión TRANSPORTE'!#REF!),"")</f>
        <v>#REF!</v>
      </c>
      <c r="T20" s="63" t="e">
        <f>IF(AND('Mapa Riesgos Gestión TRANSPORTE'!#REF!="Alta",'Mapa Riesgos Gestión TRANSPORTE'!#REF!="Menor"),CONCATENATE("R5C",'Mapa Riesgos Gestión TRANSPORTE'!#REF!),"")</f>
        <v>#REF!</v>
      </c>
      <c r="U20" s="64" t="e">
        <f>IF(AND('Mapa Riesgos Gestión TRANSPORTE'!#REF!="Alta",'Mapa Riesgos Gestión TRANSPORTE'!#REF!="Menor"),CONCATENATE("R5C",'Mapa Riesgos Gestión TRANSPORTE'!#REF!),"")</f>
        <v>#REF!</v>
      </c>
      <c r="V20" s="47" t="e">
        <f>IF(AND('Mapa Riesgos Gestión TRANSPORTE'!#REF!="Alta",'Mapa Riesgos Gestión TRANSPORTE'!#REF!="Moderado"),CONCATENATE("R5C",'Mapa Riesgos Gestión TRANSPORTE'!#REF!),"")</f>
        <v>#REF!</v>
      </c>
      <c r="W20" s="48" t="e">
        <f>IF(AND('Mapa Riesgos Gestión TRANSPORTE'!#REF!="Alta",'Mapa Riesgos Gestión TRANSPORTE'!#REF!="Moderado"),CONCATENATE("R5C",'Mapa Riesgos Gestión TRANSPORTE'!#REF!),"")</f>
        <v>#REF!</v>
      </c>
      <c r="X20" s="48" t="e">
        <f>IF(AND('Mapa Riesgos Gestión TRANSPORTE'!#REF!="Alta",'Mapa Riesgos Gestión TRANSPORTE'!#REF!="Moderado"),CONCATENATE("R5C",'Mapa Riesgos Gestión TRANSPORTE'!#REF!),"")</f>
        <v>#REF!</v>
      </c>
      <c r="Y20" s="48" t="e">
        <f>IF(AND('Mapa Riesgos Gestión TRANSPORTE'!#REF!="Alta",'Mapa Riesgos Gestión TRANSPORTE'!#REF!="Moderado"),CONCATENATE("R5C",'Mapa Riesgos Gestión TRANSPORTE'!#REF!),"")</f>
        <v>#REF!</v>
      </c>
      <c r="Z20" s="48" t="e">
        <f>IF(AND('Mapa Riesgos Gestión TRANSPORTE'!#REF!="Alta",'Mapa Riesgos Gestión TRANSPORTE'!#REF!="Moderado"),CONCATENATE("R5C",'Mapa Riesgos Gestión TRANSPORTE'!#REF!),"")</f>
        <v>#REF!</v>
      </c>
      <c r="AA20" s="49" t="e">
        <f>IF(AND('Mapa Riesgos Gestión TRANSPORTE'!#REF!="Alta",'Mapa Riesgos Gestión TRANSPORTE'!#REF!="Moderado"),CONCATENATE("R5C",'Mapa Riesgos Gestión TRANSPORTE'!#REF!),"")</f>
        <v>#REF!</v>
      </c>
      <c r="AB20" s="47" t="e">
        <f>IF(AND('Mapa Riesgos Gestión TRANSPORTE'!#REF!="Alta",'Mapa Riesgos Gestión TRANSPORTE'!#REF!="Mayor"),CONCATENATE("R5C",'Mapa Riesgos Gestión TRANSPORTE'!#REF!),"")</f>
        <v>#REF!</v>
      </c>
      <c r="AC20" s="48" t="e">
        <f>IF(AND('Mapa Riesgos Gestión TRANSPORTE'!#REF!="Alta",'Mapa Riesgos Gestión TRANSPORTE'!#REF!="Mayor"),CONCATENATE("R5C",'Mapa Riesgos Gestión TRANSPORTE'!#REF!),"")</f>
        <v>#REF!</v>
      </c>
      <c r="AD20" s="48" t="e">
        <f>IF(AND('Mapa Riesgos Gestión TRANSPORTE'!#REF!="Alta",'Mapa Riesgos Gestión TRANSPORTE'!#REF!="Mayor"),CONCATENATE("R5C",'Mapa Riesgos Gestión TRANSPORTE'!#REF!),"")</f>
        <v>#REF!</v>
      </c>
      <c r="AE20" s="48" t="e">
        <f>IF(AND('Mapa Riesgos Gestión TRANSPORTE'!#REF!="Alta",'Mapa Riesgos Gestión TRANSPORTE'!#REF!="Mayor"),CONCATENATE("R5C",'Mapa Riesgos Gestión TRANSPORTE'!#REF!),"")</f>
        <v>#REF!</v>
      </c>
      <c r="AF20" s="48" t="e">
        <f>IF(AND('Mapa Riesgos Gestión TRANSPORTE'!#REF!="Alta",'Mapa Riesgos Gestión TRANSPORTE'!#REF!="Mayor"),CONCATENATE("R5C",'Mapa Riesgos Gestión TRANSPORTE'!#REF!),"")</f>
        <v>#REF!</v>
      </c>
      <c r="AG20" s="49" t="e">
        <f>IF(AND('Mapa Riesgos Gestión TRANSPORTE'!#REF!="Alta",'Mapa Riesgos Gestión TRANSPORTE'!#REF!="Mayor"),CONCATENATE("R5C",'Mapa Riesgos Gestión TRANSPORTE'!#REF!),"")</f>
        <v>#REF!</v>
      </c>
      <c r="AH20" s="50" t="e">
        <f>IF(AND('Mapa Riesgos Gestión TRANSPORTE'!#REF!="Alta",'Mapa Riesgos Gestión TRANSPORTE'!#REF!="Catastrófico"),CONCATENATE("R5C",'Mapa Riesgos Gestión TRANSPORTE'!#REF!),"")</f>
        <v>#REF!</v>
      </c>
      <c r="AI20" s="51" t="e">
        <f>IF(AND('Mapa Riesgos Gestión TRANSPORTE'!#REF!="Alta",'Mapa Riesgos Gestión TRANSPORTE'!#REF!="Catastrófico"),CONCATENATE("R5C",'Mapa Riesgos Gestión TRANSPORTE'!#REF!),"")</f>
        <v>#REF!</v>
      </c>
      <c r="AJ20" s="51" t="e">
        <f>IF(AND('Mapa Riesgos Gestión TRANSPORTE'!#REF!="Alta",'Mapa Riesgos Gestión TRANSPORTE'!#REF!="Catastrófico"),CONCATENATE("R5C",'Mapa Riesgos Gestión TRANSPORTE'!#REF!),"")</f>
        <v>#REF!</v>
      </c>
      <c r="AK20" s="51" t="e">
        <f>IF(AND('Mapa Riesgos Gestión TRANSPORTE'!#REF!="Alta",'Mapa Riesgos Gestión TRANSPORTE'!#REF!="Catastrófico"),CONCATENATE("R5C",'Mapa Riesgos Gestión TRANSPORTE'!#REF!),"")</f>
        <v>#REF!</v>
      </c>
      <c r="AL20" s="51" t="e">
        <f>IF(AND('Mapa Riesgos Gestión TRANSPORTE'!#REF!="Alta",'Mapa Riesgos Gestión TRANSPORTE'!#REF!="Catastrófico"),CONCATENATE("R5C",'Mapa Riesgos Gestión TRANSPORTE'!#REF!),"")</f>
        <v>#REF!</v>
      </c>
      <c r="AM20" s="52" t="e">
        <f>IF(AND('Mapa Riesgos Gestión TRANSPORTE'!#REF!="Alta",'Mapa Riesgos Gestión TRANSPORTE'!#REF!="Catastrófico"),CONCATENATE("R5C",'Mapa Riesgos Gestión TRANSPORTE'!#REF!),"")</f>
        <v>#REF!</v>
      </c>
      <c r="AN20" s="1"/>
      <c r="AO20" s="243"/>
      <c r="AP20" s="145"/>
      <c r="AQ20" s="145"/>
      <c r="AR20" s="145"/>
      <c r="AS20" s="145"/>
      <c r="AT20" s="244"/>
      <c r="AU20" s="1"/>
      <c r="AV20" s="1"/>
      <c r="AW20" s="1"/>
      <c r="AX20" s="1"/>
      <c r="AY20" s="1"/>
      <c r="AZ20" s="1"/>
      <c r="BA20" s="1"/>
      <c r="BB20" s="1"/>
      <c r="BC20" s="1"/>
      <c r="BD20" s="1"/>
      <c r="BE20" s="1"/>
      <c r="BF20" s="1"/>
      <c r="BG20" s="1"/>
      <c r="BH20" s="1"/>
      <c r="BI20" s="1"/>
    </row>
    <row r="21" spans="1:61" ht="15" customHeight="1" x14ac:dyDescent="0.25">
      <c r="A21" s="1"/>
      <c r="B21" s="260"/>
      <c r="C21" s="145"/>
      <c r="D21" s="146"/>
      <c r="E21" s="157"/>
      <c r="F21" s="145"/>
      <c r="G21" s="145"/>
      <c r="H21" s="145"/>
      <c r="I21" s="145"/>
      <c r="J21" s="62" t="e">
        <f>IF(AND('Mapa Riesgos Gestión TRANSPORTE'!#REF!="Alta",'Mapa Riesgos Gestión TRANSPORTE'!#REF!="Leve"),CONCATENATE("R6C",'Mapa Riesgos Gestión TRANSPORTE'!#REF!),"")</f>
        <v>#REF!</v>
      </c>
      <c r="K21" s="63" t="e">
        <f>IF(AND('Mapa Riesgos Gestión TRANSPORTE'!#REF!="Alta",'Mapa Riesgos Gestión TRANSPORTE'!#REF!="Leve"),CONCATENATE("R6C",'Mapa Riesgos Gestión TRANSPORTE'!#REF!),"")</f>
        <v>#REF!</v>
      </c>
      <c r="L21" s="63" t="e">
        <f>IF(AND('Mapa Riesgos Gestión TRANSPORTE'!#REF!="Alta",'Mapa Riesgos Gestión TRANSPORTE'!#REF!="Leve"),CONCATENATE("R6C",'Mapa Riesgos Gestión TRANSPORTE'!#REF!),"")</f>
        <v>#REF!</v>
      </c>
      <c r="M21" s="63" t="e">
        <f>IF(AND('Mapa Riesgos Gestión TRANSPORTE'!#REF!="Alta",'Mapa Riesgos Gestión TRANSPORTE'!#REF!="Leve"),CONCATENATE("R6C",'Mapa Riesgos Gestión TRANSPORTE'!#REF!),"")</f>
        <v>#REF!</v>
      </c>
      <c r="N21" s="63" t="e">
        <f>IF(AND('Mapa Riesgos Gestión TRANSPORTE'!#REF!="Alta",'Mapa Riesgos Gestión TRANSPORTE'!#REF!="Leve"),CONCATENATE("R6C",'Mapa Riesgos Gestión TRANSPORTE'!#REF!),"")</f>
        <v>#REF!</v>
      </c>
      <c r="O21" s="64" t="e">
        <f>IF(AND('Mapa Riesgos Gestión TRANSPORTE'!#REF!="Alta",'Mapa Riesgos Gestión TRANSPORTE'!#REF!="Leve"),CONCATENATE("R6C",'Mapa Riesgos Gestión TRANSPORTE'!#REF!),"")</f>
        <v>#REF!</v>
      </c>
      <c r="P21" s="62" t="e">
        <f>IF(AND('Mapa Riesgos Gestión TRANSPORTE'!#REF!="Alta",'Mapa Riesgos Gestión TRANSPORTE'!#REF!="Menor"),CONCATENATE("R6C",'Mapa Riesgos Gestión TRANSPORTE'!#REF!),"")</f>
        <v>#REF!</v>
      </c>
      <c r="Q21" s="63" t="e">
        <f>IF(AND('Mapa Riesgos Gestión TRANSPORTE'!#REF!="Alta",'Mapa Riesgos Gestión TRANSPORTE'!#REF!="Menor"),CONCATENATE("R6C",'Mapa Riesgos Gestión TRANSPORTE'!#REF!),"")</f>
        <v>#REF!</v>
      </c>
      <c r="R21" s="63" t="e">
        <f>IF(AND('Mapa Riesgos Gestión TRANSPORTE'!#REF!="Alta",'Mapa Riesgos Gestión TRANSPORTE'!#REF!="Menor"),CONCATENATE("R6C",'Mapa Riesgos Gestión TRANSPORTE'!#REF!),"")</f>
        <v>#REF!</v>
      </c>
      <c r="S21" s="63" t="e">
        <f>IF(AND('Mapa Riesgos Gestión TRANSPORTE'!#REF!="Alta",'Mapa Riesgos Gestión TRANSPORTE'!#REF!="Menor"),CONCATENATE("R6C",'Mapa Riesgos Gestión TRANSPORTE'!#REF!),"")</f>
        <v>#REF!</v>
      </c>
      <c r="T21" s="63" t="e">
        <f>IF(AND('Mapa Riesgos Gestión TRANSPORTE'!#REF!="Alta",'Mapa Riesgos Gestión TRANSPORTE'!#REF!="Menor"),CONCATENATE("R6C",'Mapa Riesgos Gestión TRANSPORTE'!#REF!),"")</f>
        <v>#REF!</v>
      </c>
      <c r="U21" s="64" t="e">
        <f>IF(AND('Mapa Riesgos Gestión TRANSPORTE'!#REF!="Alta",'Mapa Riesgos Gestión TRANSPORTE'!#REF!="Menor"),CONCATENATE("R6C",'Mapa Riesgos Gestión TRANSPORTE'!#REF!),"")</f>
        <v>#REF!</v>
      </c>
      <c r="V21" s="47" t="e">
        <f>IF(AND('Mapa Riesgos Gestión TRANSPORTE'!#REF!="Alta",'Mapa Riesgos Gestión TRANSPORTE'!#REF!="Moderado"),CONCATENATE("R6C",'Mapa Riesgos Gestión TRANSPORTE'!#REF!),"")</f>
        <v>#REF!</v>
      </c>
      <c r="W21" s="48" t="e">
        <f>IF(AND('Mapa Riesgos Gestión TRANSPORTE'!#REF!="Alta",'Mapa Riesgos Gestión TRANSPORTE'!#REF!="Moderado"),CONCATENATE("R6C",'Mapa Riesgos Gestión TRANSPORTE'!#REF!),"")</f>
        <v>#REF!</v>
      </c>
      <c r="X21" s="48" t="e">
        <f>IF(AND('Mapa Riesgos Gestión TRANSPORTE'!#REF!="Alta",'Mapa Riesgos Gestión TRANSPORTE'!#REF!="Moderado"),CONCATENATE("R6C",'Mapa Riesgos Gestión TRANSPORTE'!#REF!),"")</f>
        <v>#REF!</v>
      </c>
      <c r="Y21" s="48" t="e">
        <f>IF(AND('Mapa Riesgos Gestión TRANSPORTE'!#REF!="Alta",'Mapa Riesgos Gestión TRANSPORTE'!#REF!="Moderado"),CONCATENATE("R6C",'Mapa Riesgos Gestión TRANSPORTE'!#REF!),"")</f>
        <v>#REF!</v>
      </c>
      <c r="Z21" s="48" t="e">
        <f>IF(AND('Mapa Riesgos Gestión TRANSPORTE'!#REF!="Alta",'Mapa Riesgos Gestión TRANSPORTE'!#REF!="Moderado"),CONCATENATE("R6C",'Mapa Riesgos Gestión TRANSPORTE'!#REF!),"")</f>
        <v>#REF!</v>
      </c>
      <c r="AA21" s="49" t="e">
        <f>IF(AND('Mapa Riesgos Gestión TRANSPORTE'!#REF!="Alta",'Mapa Riesgos Gestión TRANSPORTE'!#REF!="Moderado"),CONCATENATE("R6C",'Mapa Riesgos Gestión TRANSPORTE'!#REF!),"")</f>
        <v>#REF!</v>
      </c>
      <c r="AB21" s="47" t="e">
        <f>IF(AND('Mapa Riesgos Gestión TRANSPORTE'!#REF!="Alta",'Mapa Riesgos Gestión TRANSPORTE'!#REF!="Mayor"),CONCATENATE("R6C",'Mapa Riesgos Gestión TRANSPORTE'!#REF!),"")</f>
        <v>#REF!</v>
      </c>
      <c r="AC21" s="48" t="e">
        <f>IF(AND('Mapa Riesgos Gestión TRANSPORTE'!#REF!="Alta",'Mapa Riesgos Gestión TRANSPORTE'!#REF!="Mayor"),CONCATENATE("R6C",'Mapa Riesgos Gestión TRANSPORTE'!#REF!),"")</f>
        <v>#REF!</v>
      </c>
      <c r="AD21" s="48" t="e">
        <f>IF(AND('Mapa Riesgos Gestión TRANSPORTE'!#REF!="Alta",'Mapa Riesgos Gestión TRANSPORTE'!#REF!="Mayor"),CONCATENATE("R6C",'Mapa Riesgos Gestión TRANSPORTE'!#REF!),"")</f>
        <v>#REF!</v>
      </c>
      <c r="AE21" s="48" t="e">
        <f>IF(AND('Mapa Riesgos Gestión TRANSPORTE'!#REF!="Alta",'Mapa Riesgos Gestión TRANSPORTE'!#REF!="Mayor"),CONCATENATE("R6C",'Mapa Riesgos Gestión TRANSPORTE'!#REF!),"")</f>
        <v>#REF!</v>
      </c>
      <c r="AF21" s="48" t="e">
        <f>IF(AND('Mapa Riesgos Gestión TRANSPORTE'!#REF!="Alta",'Mapa Riesgos Gestión TRANSPORTE'!#REF!="Mayor"),CONCATENATE("R6C",'Mapa Riesgos Gestión TRANSPORTE'!#REF!),"")</f>
        <v>#REF!</v>
      </c>
      <c r="AG21" s="49" t="e">
        <f>IF(AND('Mapa Riesgos Gestión TRANSPORTE'!#REF!="Alta",'Mapa Riesgos Gestión TRANSPORTE'!#REF!="Mayor"),CONCATENATE("R6C",'Mapa Riesgos Gestión TRANSPORTE'!#REF!),"")</f>
        <v>#REF!</v>
      </c>
      <c r="AH21" s="50" t="e">
        <f>IF(AND('Mapa Riesgos Gestión TRANSPORTE'!#REF!="Alta",'Mapa Riesgos Gestión TRANSPORTE'!#REF!="Catastrófico"),CONCATENATE("R6C",'Mapa Riesgos Gestión TRANSPORTE'!#REF!),"")</f>
        <v>#REF!</v>
      </c>
      <c r="AI21" s="51" t="e">
        <f>IF(AND('Mapa Riesgos Gestión TRANSPORTE'!#REF!="Alta",'Mapa Riesgos Gestión TRANSPORTE'!#REF!="Catastrófico"),CONCATENATE("R6C",'Mapa Riesgos Gestión TRANSPORTE'!#REF!),"")</f>
        <v>#REF!</v>
      </c>
      <c r="AJ21" s="51" t="e">
        <f>IF(AND('Mapa Riesgos Gestión TRANSPORTE'!#REF!="Alta",'Mapa Riesgos Gestión TRANSPORTE'!#REF!="Catastrófico"),CONCATENATE("R6C",'Mapa Riesgos Gestión TRANSPORTE'!#REF!),"")</f>
        <v>#REF!</v>
      </c>
      <c r="AK21" s="51" t="e">
        <f>IF(AND('Mapa Riesgos Gestión TRANSPORTE'!#REF!="Alta",'Mapa Riesgos Gestión TRANSPORTE'!#REF!="Catastrófico"),CONCATENATE("R6C",'Mapa Riesgos Gestión TRANSPORTE'!#REF!),"")</f>
        <v>#REF!</v>
      </c>
      <c r="AL21" s="51" t="e">
        <f>IF(AND('Mapa Riesgos Gestión TRANSPORTE'!#REF!="Alta",'Mapa Riesgos Gestión TRANSPORTE'!#REF!="Catastrófico"),CONCATENATE("R6C",'Mapa Riesgos Gestión TRANSPORTE'!#REF!),"")</f>
        <v>#REF!</v>
      </c>
      <c r="AM21" s="52" t="e">
        <f>IF(AND('Mapa Riesgos Gestión TRANSPORTE'!#REF!="Alta",'Mapa Riesgos Gestión TRANSPORTE'!#REF!="Catastrófico"),CONCATENATE("R6C",'Mapa Riesgos Gestión TRANSPORTE'!#REF!),"")</f>
        <v>#REF!</v>
      </c>
      <c r="AN21" s="1"/>
      <c r="AO21" s="243"/>
      <c r="AP21" s="145"/>
      <c r="AQ21" s="145"/>
      <c r="AR21" s="145"/>
      <c r="AS21" s="145"/>
      <c r="AT21" s="244"/>
      <c r="AU21" s="1"/>
      <c r="AV21" s="1"/>
      <c r="AW21" s="1"/>
      <c r="AX21" s="1"/>
      <c r="AY21" s="1"/>
      <c r="AZ21" s="1"/>
      <c r="BA21" s="1"/>
      <c r="BB21" s="1"/>
      <c r="BC21" s="1"/>
      <c r="BD21" s="1"/>
      <c r="BE21" s="1"/>
      <c r="BF21" s="1"/>
      <c r="BG21" s="1"/>
      <c r="BH21" s="1"/>
      <c r="BI21" s="1"/>
    </row>
    <row r="22" spans="1:61" ht="15" customHeight="1" x14ac:dyDescent="0.25">
      <c r="A22" s="1"/>
      <c r="B22" s="260"/>
      <c r="C22" s="145"/>
      <c r="D22" s="146"/>
      <c r="E22" s="157"/>
      <c r="F22" s="145"/>
      <c r="G22" s="145"/>
      <c r="H22" s="145"/>
      <c r="I22" s="145"/>
      <c r="J22" s="62" t="e">
        <f>IF(AND('Mapa Riesgos Gestión TRANSPORTE'!#REF!="Alta",'Mapa Riesgos Gestión TRANSPORTE'!#REF!="Leve"),CONCATENATE("R7C",'Mapa Riesgos Gestión TRANSPORTE'!#REF!),"")</f>
        <v>#REF!</v>
      </c>
      <c r="K22" s="63" t="e">
        <f>IF(AND('Mapa Riesgos Gestión TRANSPORTE'!#REF!="Alta",'Mapa Riesgos Gestión TRANSPORTE'!#REF!="Leve"),CONCATENATE("R7C",'Mapa Riesgos Gestión TRANSPORTE'!#REF!),"")</f>
        <v>#REF!</v>
      </c>
      <c r="L22" s="63" t="e">
        <f>IF(AND('Mapa Riesgos Gestión TRANSPORTE'!#REF!="Alta",'Mapa Riesgos Gestión TRANSPORTE'!#REF!="Leve"),CONCATENATE("R7C",'Mapa Riesgos Gestión TRANSPORTE'!#REF!),"")</f>
        <v>#REF!</v>
      </c>
      <c r="M22" s="63" t="e">
        <f>IF(AND('Mapa Riesgos Gestión TRANSPORTE'!#REF!="Alta",'Mapa Riesgos Gestión TRANSPORTE'!#REF!="Leve"),CONCATENATE("R7C",'Mapa Riesgos Gestión TRANSPORTE'!#REF!),"")</f>
        <v>#REF!</v>
      </c>
      <c r="N22" s="63" t="e">
        <f>IF(AND('Mapa Riesgos Gestión TRANSPORTE'!#REF!="Alta",'Mapa Riesgos Gestión TRANSPORTE'!#REF!="Leve"),CONCATENATE("R7C",'Mapa Riesgos Gestión TRANSPORTE'!#REF!),"")</f>
        <v>#REF!</v>
      </c>
      <c r="O22" s="64" t="e">
        <f>IF(AND('Mapa Riesgos Gestión TRANSPORTE'!#REF!="Alta",'Mapa Riesgos Gestión TRANSPORTE'!#REF!="Leve"),CONCATENATE("R7C",'Mapa Riesgos Gestión TRANSPORTE'!#REF!),"")</f>
        <v>#REF!</v>
      </c>
      <c r="P22" s="62" t="e">
        <f>IF(AND('Mapa Riesgos Gestión TRANSPORTE'!#REF!="Alta",'Mapa Riesgos Gestión TRANSPORTE'!#REF!="Menor"),CONCATENATE("R7C",'Mapa Riesgos Gestión TRANSPORTE'!#REF!),"")</f>
        <v>#REF!</v>
      </c>
      <c r="Q22" s="63" t="e">
        <f>IF(AND('Mapa Riesgos Gestión TRANSPORTE'!#REF!="Alta",'Mapa Riesgos Gestión TRANSPORTE'!#REF!="Menor"),CONCATENATE("R7C",'Mapa Riesgos Gestión TRANSPORTE'!#REF!),"")</f>
        <v>#REF!</v>
      </c>
      <c r="R22" s="63" t="e">
        <f>IF(AND('Mapa Riesgos Gestión TRANSPORTE'!#REF!="Alta",'Mapa Riesgos Gestión TRANSPORTE'!#REF!="Menor"),CONCATENATE("R7C",'Mapa Riesgos Gestión TRANSPORTE'!#REF!),"")</f>
        <v>#REF!</v>
      </c>
      <c r="S22" s="63" t="e">
        <f>IF(AND('Mapa Riesgos Gestión TRANSPORTE'!#REF!="Alta",'Mapa Riesgos Gestión TRANSPORTE'!#REF!="Menor"),CONCATENATE("R7C",'Mapa Riesgos Gestión TRANSPORTE'!#REF!),"")</f>
        <v>#REF!</v>
      </c>
      <c r="T22" s="63" t="e">
        <f>IF(AND('Mapa Riesgos Gestión TRANSPORTE'!#REF!="Alta",'Mapa Riesgos Gestión TRANSPORTE'!#REF!="Menor"),CONCATENATE("R7C",'Mapa Riesgos Gestión TRANSPORTE'!#REF!),"")</f>
        <v>#REF!</v>
      </c>
      <c r="U22" s="64" t="e">
        <f>IF(AND('Mapa Riesgos Gestión TRANSPORTE'!#REF!="Alta",'Mapa Riesgos Gestión TRANSPORTE'!#REF!="Menor"),CONCATENATE("R7C",'Mapa Riesgos Gestión TRANSPORTE'!#REF!),"")</f>
        <v>#REF!</v>
      </c>
      <c r="V22" s="47" t="e">
        <f>IF(AND('Mapa Riesgos Gestión TRANSPORTE'!#REF!="Alta",'Mapa Riesgos Gestión TRANSPORTE'!#REF!="Moderado"),CONCATENATE("R7C",'Mapa Riesgos Gestión TRANSPORTE'!#REF!),"")</f>
        <v>#REF!</v>
      </c>
      <c r="W22" s="48" t="e">
        <f>IF(AND('Mapa Riesgos Gestión TRANSPORTE'!#REF!="Alta",'Mapa Riesgos Gestión TRANSPORTE'!#REF!="Moderado"),CONCATENATE("R7C",'Mapa Riesgos Gestión TRANSPORTE'!#REF!),"")</f>
        <v>#REF!</v>
      </c>
      <c r="X22" s="48" t="e">
        <f>IF(AND('Mapa Riesgos Gestión TRANSPORTE'!#REF!="Alta",'Mapa Riesgos Gestión TRANSPORTE'!#REF!="Moderado"),CONCATENATE("R7C",'Mapa Riesgos Gestión TRANSPORTE'!#REF!),"")</f>
        <v>#REF!</v>
      </c>
      <c r="Y22" s="48" t="e">
        <f>IF(AND('Mapa Riesgos Gestión TRANSPORTE'!#REF!="Alta",'Mapa Riesgos Gestión TRANSPORTE'!#REF!="Moderado"),CONCATENATE("R7C",'Mapa Riesgos Gestión TRANSPORTE'!#REF!),"")</f>
        <v>#REF!</v>
      </c>
      <c r="Z22" s="48" t="e">
        <f>IF(AND('Mapa Riesgos Gestión TRANSPORTE'!#REF!="Alta",'Mapa Riesgos Gestión TRANSPORTE'!#REF!="Moderado"),CONCATENATE("R7C",'Mapa Riesgos Gestión TRANSPORTE'!#REF!),"")</f>
        <v>#REF!</v>
      </c>
      <c r="AA22" s="49" t="e">
        <f>IF(AND('Mapa Riesgos Gestión TRANSPORTE'!#REF!="Alta",'Mapa Riesgos Gestión TRANSPORTE'!#REF!="Moderado"),CONCATENATE("R7C",'Mapa Riesgos Gestión TRANSPORTE'!#REF!),"")</f>
        <v>#REF!</v>
      </c>
      <c r="AB22" s="47" t="e">
        <f>IF(AND('Mapa Riesgos Gestión TRANSPORTE'!#REF!="Alta",'Mapa Riesgos Gestión TRANSPORTE'!#REF!="Mayor"),CONCATENATE("R7C",'Mapa Riesgos Gestión TRANSPORTE'!#REF!),"")</f>
        <v>#REF!</v>
      </c>
      <c r="AC22" s="48" t="e">
        <f>IF(AND('Mapa Riesgos Gestión TRANSPORTE'!#REF!="Alta",'Mapa Riesgos Gestión TRANSPORTE'!#REF!="Mayor"),CONCATENATE("R7C",'Mapa Riesgos Gestión TRANSPORTE'!#REF!),"")</f>
        <v>#REF!</v>
      </c>
      <c r="AD22" s="48" t="e">
        <f>IF(AND('Mapa Riesgos Gestión TRANSPORTE'!#REF!="Alta",'Mapa Riesgos Gestión TRANSPORTE'!#REF!="Mayor"),CONCATENATE("R7C",'Mapa Riesgos Gestión TRANSPORTE'!#REF!),"")</f>
        <v>#REF!</v>
      </c>
      <c r="AE22" s="48" t="e">
        <f>IF(AND('Mapa Riesgos Gestión TRANSPORTE'!#REF!="Alta",'Mapa Riesgos Gestión TRANSPORTE'!#REF!="Mayor"),CONCATENATE("R7C",'Mapa Riesgos Gestión TRANSPORTE'!#REF!),"")</f>
        <v>#REF!</v>
      </c>
      <c r="AF22" s="48" t="e">
        <f>IF(AND('Mapa Riesgos Gestión TRANSPORTE'!#REF!="Alta",'Mapa Riesgos Gestión TRANSPORTE'!#REF!="Mayor"),CONCATENATE("R7C",'Mapa Riesgos Gestión TRANSPORTE'!#REF!),"")</f>
        <v>#REF!</v>
      </c>
      <c r="AG22" s="49" t="e">
        <f>IF(AND('Mapa Riesgos Gestión TRANSPORTE'!#REF!="Alta",'Mapa Riesgos Gestión TRANSPORTE'!#REF!="Mayor"),CONCATENATE("R7C",'Mapa Riesgos Gestión TRANSPORTE'!#REF!),"")</f>
        <v>#REF!</v>
      </c>
      <c r="AH22" s="50" t="e">
        <f>IF(AND('Mapa Riesgos Gestión TRANSPORTE'!#REF!="Alta",'Mapa Riesgos Gestión TRANSPORTE'!#REF!="Catastrófico"),CONCATENATE("R7C",'Mapa Riesgos Gestión TRANSPORTE'!#REF!),"")</f>
        <v>#REF!</v>
      </c>
      <c r="AI22" s="51" t="e">
        <f>IF(AND('Mapa Riesgos Gestión TRANSPORTE'!#REF!="Alta",'Mapa Riesgos Gestión TRANSPORTE'!#REF!="Catastrófico"),CONCATENATE("R7C",'Mapa Riesgos Gestión TRANSPORTE'!#REF!),"")</f>
        <v>#REF!</v>
      </c>
      <c r="AJ22" s="51" t="e">
        <f>IF(AND('Mapa Riesgos Gestión TRANSPORTE'!#REF!="Alta",'Mapa Riesgos Gestión TRANSPORTE'!#REF!="Catastrófico"),CONCATENATE("R7C",'Mapa Riesgos Gestión TRANSPORTE'!#REF!),"")</f>
        <v>#REF!</v>
      </c>
      <c r="AK22" s="51" t="e">
        <f>IF(AND('Mapa Riesgos Gestión TRANSPORTE'!#REF!="Alta",'Mapa Riesgos Gestión TRANSPORTE'!#REF!="Catastrófico"),CONCATENATE("R7C",'Mapa Riesgos Gestión TRANSPORTE'!#REF!),"")</f>
        <v>#REF!</v>
      </c>
      <c r="AL22" s="51" t="e">
        <f>IF(AND('Mapa Riesgos Gestión TRANSPORTE'!#REF!="Alta",'Mapa Riesgos Gestión TRANSPORTE'!#REF!="Catastrófico"),CONCATENATE("R7C",'Mapa Riesgos Gestión TRANSPORTE'!#REF!),"")</f>
        <v>#REF!</v>
      </c>
      <c r="AM22" s="52" t="e">
        <f>IF(AND('Mapa Riesgos Gestión TRANSPORTE'!#REF!="Alta",'Mapa Riesgos Gestión TRANSPORTE'!#REF!="Catastrófico"),CONCATENATE("R7C",'Mapa Riesgos Gestión TRANSPORTE'!#REF!),"")</f>
        <v>#REF!</v>
      </c>
      <c r="AN22" s="1"/>
      <c r="AO22" s="243"/>
      <c r="AP22" s="145"/>
      <c r="AQ22" s="145"/>
      <c r="AR22" s="145"/>
      <c r="AS22" s="145"/>
      <c r="AT22" s="244"/>
      <c r="AU22" s="1"/>
      <c r="AV22" s="1"/>
      <c r="AW22" s="1"/>
      <c r="AX22" s="1"/>
      <c r="AY22" s="1"/>
      <c r="AZ22" s="1"/>
      <c r="BA22" s="1"/>
      <c r="BB22" s="1"/>
      <c r="BC22" s="1"/>
      <c r="BD22" s="1"/>
      <c r="BE22" s="1"/>
      <c r="BF22" s="1"/>
      <c r="BG22" s="1"/>
      <c r="BH22" s="1"/>
      <c r="BI22" s="1"/>
    </row>
    <row r="23" spans="1:61" ht="15" customHeight="1" x14ac:dyDescent="0.25">
      <c r="A23" s="1"/>
      <c r="B23" s="260"/>
      <c r="C23" s="145"/>
      <c r="D23" s="146"/>
      <c r="E23" s="157"/>
      <c r="F23" s="145"/>
      <c r="G23" s="145"/>
      <c r="H23" s="145"/>
      <c r="I23" s="145"/>
      <c r="J23" s="62" t="e">
        <f>IF(AND('Mapa Riesgos Gestión TRANSPORTE'!#REF!="Alta",'Mapa Riesgos Gestión TRANSPORTE'!#REF!="Leve"),CONCATENATE("R8C",'Mapa Riesgos Gestión TRANSPORTE'!#REF!),"")</f>
        <v>#REF!</v>
      </c>
      <c r="K23" s="63" t="e">
        <f>IF(AND('Mapa Riesgos Gestión TRANSPORTE'!#REF!="Alta",'Mapa Riesgos Gestión TRANSPORTE'!#REF!="Leve"),CONCATENATE("R8C",'Mapa Riesgos Gestión TRANSPORTE'!#REF!),"")</f>
        <v>#REF!</v>
      </c>
      <c r="L23" s="63" t="e">
        <f>IF(AND('Mapa Riesgos Gestión TRANSPORTE'!#REF!="Alta",'Mapa Riesgos Gestión TRANSPORTE'!#REF!="Leve"),CONCATENATE("R8C",'Mapa Riesgos Gestión TRANSPORTE'!#REF!),"")</f>
        <v>#REF!</v>
      </c>
      <c r="M23" s="63" t="e">
        <f>IF(AND('Mapa Riesgos Gestión TRANSPORTE'!#REF!="Alta",'Mapa Riesgos Gestión TRANSPORTE'!#REF!="Leve"),CONCATENATE("R8C",'Mapa Riesgos Gestión TRANSPORTE'!#REF!),"")</f>
        <v>#REF!</v>
      </c>
      <c r="N23" s="63" t="e">
        <f>IF(AND('Mapa Riesgos Gestión TRANSPORTE'!#REF!="Alta",'Mapa Riesgos Gestión TRANSPORTE'!#REF!="Leve"),CONCATENATE("R8C",'Mapa Riesgos Gestión TRANSPORTE'!#REF!),"")</f>
        <v>#REF!</v>
      </c>
      <c r="O23" s="64" t="e">
        <f>IF(AND('Mapa Riesgos Gestión TRANSPORTE'!#REF!="Alta",'Mapa Riesgos Gestión TRANSPORTE'!#REF!="Leve"),CONCATENATE("R8C",'Mapa Riesgos Gestión TRANSPORTE'!#REF!),"")</f>
        <v>#REF!</v>
      </c>
      <c r="P23" s="62" t="e">
        <f>IF(AND('Mapa Riesgos Gestión TRANSPORTE'!#REF!="Alta",'Mapa Riesgos Gestión TRANSPORTE'!#REF!="Menor"),CONCATENATE("R8C",'Mapa Riesgos Gestión TRANSPORTE'!#REF!),"")</f>
        <v>#REF!</v>
      </c>
      <c r="Q23" s="63" t="e">
        <f>IF(AND('Mapa Riesgos Gestión TRANSPORTE'!#REF!="Alta",'Mapa Riesgos Gestión TRANSPORTE'!#REF!="Menor"),CONCATENATE("R8C",'Mapa Riesgos Gestión TRANSPORTE'!#REF!),"")</f>
        <v>#REF!</v>
      </c>
      <c r="R23" s="63" t="e">
        <f>IF(AND('Mapa Riesgos Gestión TRANSPORTE'!#REF!="Alta",'Mapa Riesgos Gestión TRANSPORTE'!#REF!="Menor"),CONCATENATE("R8C",'Mapa Riesgos Gestión TRANSPORTE'!#REF!),"")</f>
        <v>#REF!</v>
      </c>
      <c r="S23" s="63" t="e">
        <f>IF(AND('Mapa Riesgos Gestión TRANSPORTE'!#REF!="Alta",'Mapa Riesgos Gestión TRANSPORTE'!#REF!="Menor"),CONCATENATE("R8C",'Mapa Riesgos Gestión TRANSPORTE'!#REF!),"")</f>
        <v>#REF!</v>
      </c>
      <c r="T23" s="63" t="e">
        <f>IF(AND('Mapa Riesgos Gestión TRANSPORTE'!#REF!="Alta",'Mapa Riesgos Gestión TRANSPORTE'!#REF!="Menor"),CONCATENATE("R8C",'Mapa Riesgos Gestión TRANSPORTE'!#REF!),"")</f>
        <v>#REF!</v>
      </c>
      <c r="U23" s="64" t="e">
        <f>IF(AND('Mapa Riesgos Gestión TRANSPORTE'!#REF!="Alta",'Mapa Riesgos Gestión TRANSPORTE'!#REF!="Menor"),CONCATENATE("R8C",'Mapa Riesgos Gestión TRANSPORTE'!#REF!),"")</f>
        <v>#REF!</v>
      </c>
      <c r="V23" s="47" t="e">
        <f>IF(AND('Mapa Riesgos Gestión TRANSPORTE'!#REF!="Alta",'Mapa Riesgos Gestión TRANSPORTE'!#REF!="Moderado"),CONCATENATE("R8C",'Mapa Riesgos Gestión TRANSPORTE'!#REF!),"")</f>
        <v>#REF!</v>
      </c>
      <c r="W23" s="48" t="e">
        <f>IF(AND('Mapa Riesgos Gestión TRANSPORTE'!#REF!="Alta",'Mapa Riesgos Gestión TRANSPORTE'!#REF!="Moderado"),CONCATENATE("R8C",'Mapa Riesgos Gestión TRANSPORTE'!#REF!),"")</f>
        <v>#REF!</v>
      </c>
      <c r="X23" s="48" t="e">
        <f>IF(AND('Mapa Riesgos Gestión TRANSPORTE'!#REF!="Alta",'Mapa Riesgos Gestión TRANSPORTE'!#REF!="Moderado"),CONCATENATE("R8C",'Mapa Riesgos Gestión TRANSPORTE'!#REF!),"")</f>
        <v>#REF!</v>
      </c>
      <c r="Y23" s="48" t="e">
        <f>IF(AND('Mapa Riesgos Gestión TRANSPORTE'!#REF!="Alta",'Mapa Riesgos Gestión TRANSPORTE'!#REF!="Moderado"),CONCATENATE("R8C",'Mapa Riesgos Gestión TRANSPORTE'!#REF!),"")</f>
        <v>#REF!</v>
      </c>
      <c r="Z23" s="48" t="e">
        <f>IF(AND('Mapa Riesgos Gestión TRANSPORTE'!#REF!="Alta",'Mapa Riesgos Gestión TRANSPORTE'!#REF!="Moderado"),CONCATENATE("R8C",'Mapa Riesgos Gestión TRANSPORTE'!#REF!),"")</f>
        <v>#REF!</v>
      </c>
      <c r="AA23" s="49" t="e">
        <f>IF(AND('Mapa Riesgos Gestión TRANSPORTE'!#REF!="Alta",'Mapa Riesgos Gestión TRANSPORTE'!#REF!="Moderado"),CONCATENATE("R8C",'Mapa Riesgos Gestión TRANSPORTE'!#REF!),"")</f>
        <v>#REF!</v>
      </c>
      <c r="AB23" s="47" t="e">
        <f>IF(AND('Mapa Riesgos Gestión TRANSPORTE'!#REF!="Alta",'Mapa Riesgos Gestión TRANSPORTE'!#REF!="Mayor"),CONCATENATE("R8C",'Mapa Riesgos Gestión TRANSPORTE'!#REF!),"")</f>
        <v>#REF!</v>
      </c>
      <c r="AC23" s="48" t="e">
        <f>IF(AND('Mapa Riesgos Gestión TRANSPORTE'!#REF!="Alta",'Mapa Riesgos Gestión TRANSPORTE'!#REF!="Mayor"),CONCATENATE("R8C",'Mapa Riesgos Gestión TRANSPORTE'!#REF!),"")</f>
        <v>#REF!</v>
      </c>
      <c r="AD23" s="48" t="e">
        <f>IF(AND('Mapa Riesgos Gestión TRANSPORTE'!#REF!="Alta",'Mapa Riesgos Gestión TRANSPORTE'!#REF!="Mayor"),CONCATENATE("R8C",'Mapa Riesgos Gestión TRANSPORTE'!#REF!),"")</f>
        <v>#REF!</v>
      </c>
      <c r="AE23" s="48" t="e">
        <f>IF(AND('Mapa Riesgos Gestión TRANSPORTE'!#REF!="Alta",'Mapa Riesgos Gestión TRANSPORTE'!#REF!="Mayor"),CONCATENATE("R8C",'Mapa Riesgos Gestión TRANSPORTE'!#REF!),"")</f>
        <v>#REF!</v>
      </c>
      <c r="AF23" s="48" t="e">
        <f>IF(AND('Mapa Riesgos Gestión TRANSPORTE'!#REF!="Alta",'Mapa Riesgos Gestión TRANSPORTE'!#REF!="Mayor"),CONCATENATE("R8C",'Mapa Riesgos Gestión TRANSPORTE'!#REF!),"")</f>
        <v>#REF!</v>
      </c>
      <c r="AG23" s="49" t="e">
        <f>IF(AND('Mapa Riesgos Gestión TRANSPORTE'!#REF!="Alta",'Mapa Riesgos Gestión TRANSPORTE'!#REF!="Mayor"),CONCATENATE("R8C",'Mapa Riesgos Gestión TRANSPORTE'!#REF!),"")</f>
        <v>#REF!</v>
      </c>
      <c r="AH23" s="50" t="e">
        <f>IF(AND('Mapa Riesgos Gestión TRANSPORTE'!#REF!="Alta",'Mapa Riesgos Gestión TRANSPORTE'!#REF!="Catastrófico"),CONCATENATE("R8C",'Mapa Riesgos Gestión TRANSPORTE'!#REF!),"")</f>
        <v>#REF!</v>
      </c>
      <c r="AI23" s="51" t="e">
        <f>IF(AND('Mapa Riesgos Gestión TRANSPORTE'!#REF!="Alta",'Mapa Riesgos Gestión TRANSPORTE'!#REF!="Catastrófico"),CONCATENATE("R8C",'Mapa Riesgos Gestión TRANSPORTE'!#REF!),"")</f>
        <v>#REF!</v>
      </c>
      <c r="AJ23" s="51" t="e">
        <f>IF(AND('Mapa Riesgos Gestión TRANSPORTE'!#REF!="Alta",'Mapa Riesgos Gestión TRANSPORTE'!#REF!="Catastrófico"),CONCATENATE("R8C",'Mapa Riesgos Gestión TRANSPORTE'!#REF!),"")</f>
        <v>#REF!</v>
      </c>
      <c r="AK23" s="51" t="e">
        <f>IF(AND('Mapa Riesgos Gestión TRANSPORTE'!#REF!="Alta",'Mapa Riesgos Gestión TRANSPORTE'!#REF!="Catastrófico"),CONCATENATE("R8C",'Mapa Riesgos Gestión TRANSPORTE'!#REF!),"")</f>
        <v>#REF!</v>
      </c>
      <c r="AL23" s="51" t="e">
        <f>IF(AND('Mapa Riesgos Gestión TRANSPORTE'!#REF!="Alta",'Mapa Riesgos Gestión TRANSPORTE'!#REF!="Catastrófico"),CONCATENATE("R8C",'Mapa Riesgos Gestión TRANSPORTE'!#REF!),"")</f>
        <v>#REF!</v>
      </c>
      <c r="AM23" s="52" t="e">
        <f>IF(AND('Mapa Riesgos Gestión TRANSPORTE'!#REF!="Alta",'Mapa Riesgos Gestión TRANSPORTE'!#REF!="Catastrófico"),CONCATENATE("R8C",'Mapa Riesgos Gestión TRANSPORTE'!#REF!),"")</f>
        <v>#REF!</v>
      </c>
      <c r="AN23" s="1"/>
      <c r="AO23" s="243"/>
      <c r="AP23" s="145"/>
      <c r="AQ23" s="145"/>
      <c r="AR23" s="145"/>
      <c r="AS23" s="145"/>
      <c r="AT23" s="244"/>
      <c r="AU23" s="1"/>
      <c r="AV23" s="1"/>
      <c r="AW23" s="1"/>
      <c r="AX23" s="1"/>
      <c r="AY23" s="1"/>
      <c r="AZ23" s="1"/>
      <c r="BA23" s="1"/>
      <c r="BB23" s="1"/>
      <c r="BC23" s="1"/>
      <c r="BD23" s="1"/>
      <c r="BE23" s="1"/>
      <c r="BF23" s="1"/>
      <c r="BG23" s="1"/>
      <c r="BH23" s="1"/>
      <c r="BI23" s="1"/>
    </row>
    <row r="24" spans="1:61" ht="15" customHeight="1" x14ac:dyDescent="0.25">
      <c r="A24" s="1"/>
      <c r="B24" s="260"/>
      <c r="C24" s="145"/>
      <c r="D24" s="146"/>
      <c r="E24" s="157"/>
      <c r="F24" s="145"/>
      <c r="G24" s="145"/>
      <c r="H24" s="145"/>
      <c r="I24" s="145"/>
      <c r="J24" s="62" t="e">
        <f>IF(AND('Mapa Riesgos Gestión TRANSPORTE'!#REF!="Alta",'Mapa Riesgos Gestión TRANSPORTE'!#REF!="Leve"),CONCATENATE("R9C",'Mapa Riesgos Gestión TRANSPORTE'!#REF!),"")</f>
        <v>#REF!</v>
      </c>
      <c r="K24" s="63" t="e">
        <f>IF(AND('Mapa Riesgos Gestión TRANSPORTE'!#REF!="Alta",'Mapa Riesgos Gestión TRANSPORTE'!#REF!="Leve"),CONCATENATE("R9C",'Mapa Riesgos Gestión TRANSPORTE'!#REF!),"")</f>
        <v>#REF!</v>
      </c>
      <c r="L24" s="63" t="e">
        <f>IF(AND('Mapa Riesgos Gestión TRANSPORTE'!#REF!="Alta",'Mapa Riesgos Gestión TRANSPORTE'!#REF!="Leve"),CONCATENATE("R9C",'Mapa Riesgos Gestión TRANSPORTE'!#REF!),"")</f>
        <v>#REF!</v>
      </c>
      <c r="M24" s="63" t="e">
        <f>IF(AND('Mapa Riesgos Gestión TRANSPORTE'!#REF!="Alta",'Mapa Riesgos Gestión TRANSPORTE'!#REF!="Leve"),CONCATENATE("R9C",'Mapa Riesgos Gestión TRANSPORTE'!#REF!),"")</f>
        <v>#REF!</v>
      </c>
      <c r="N24" s="63" t="e">
        <f>IF(AND('Mapa Riesgos Gestión TRANSPORTE'!#REF!="Alta",'Mapa Riesgos Gestión TRANSPORTE'!#REF!="Leve"),CONCATENATE("R9C",'Mapa Riesgos Gestión TRANSPORTE'!#REF!),"")</f>
        <v>#REF!</v>
      </c>
      <c r="O24" s="64" t="e">
        <f>IF(AND('Mapa Riesgos Gestión TRANSPORTE'!#REF!="Alta",'Mapa Riesgos Gestión TRANSPORTE'!#REF!="Leve"),CONCATENATE("R9C",'Mapa Riesgos Gestión TRANSPORTE'!#REF!),"")</f>
        <v>#REF!</v>
      </c>
      <c r="P24" s="62" t="e">
        <f>IF(AND('Mapa Riesgos Gestión TRANSPORTE'!#REF!="Alta",'Mapa Riesgos Gestión TRANSPORTE'!#REF!="Menor"),CONCATENATE("R9C",'Mapa Riesgos Gestión TRANSPORTE'!#REF!),"")</f>
        <v>#REF!</v>
      </c>
      <c r="Q24" s="63" t="e">
        <f>IF(AND('Mapa Riesgos Gestión TRANSPORTE'!#REF!="Alta",'Mapa Riesgos Gestión TRANSPORTE'!#REF!="Menor"),CONCATENATE("R9C",'Mapa Riesgos Gestión TRANSPORTE'!#REF!),"")</f>
        <v>#REF!</v>
      </c>
      <c r="R24" s="63" t="e">
        <f>IF(AND('Mapa Riesgos Gestión TRANSPORTE'!#REF!="Alta",'Mapa Riesgos Gestión TRANSPORTE'!#REF!="Menor"),CONCATENATE("R9C",'Mapa Riesgos Gestión TRANSPORTE'!#REF!),"")</f>
        <v>#REF!</v>
      </c>
      <c r="S24" s="63" t="e">
        <f>IF(AND('Mapa Riesgos Gestión TRANSPORTE'!#REF!="Alta",'Mapa Riesgos Gestión TRANSPORTE'!#REF!="Menor"),CONCATENATE("R9C",'Mapa Riesgos Gestión TRANSPORTE'!#REF!),"")</f>
        <v>#REF!</v>
      </c>
      <c r="T24" s="63" t="e">
        <f>IF(AND('Mapa Riesgos Gestión TRANSPORTE'!#REF!="Alta",'Mapa Riesgos Gestión TRANSPORTE'!#REF!="Menor"),CONCATENATE("R9C",'Mapa Riesgos Gestión TRANSPORTE'!#REF!),"")</f>
        <v>#REF!</v>
      </c>
      <c r="U24" s="64" t="e">
        <f>IF(AND('Mapa Riesgos Gestión TRANSPORTE'!#REF!="Alta",'Mapa Riesgos Gestión TRANSPORTE'!#REF!="Menor"),CONCATENATE("R9C",'Mapa Riesgos Gestión TRANSPORTE'!#REF!),"")</f>
        <v>#REF!</v>
      </c>
      <c r="V24" s="47" t="e">
        <f>IF(AND('Mapa Riesgos Gestión TRANSPORTE'!#REF!="Alta",'Mapa Riesgos Gestión TRANSPORTE'!#REF!="Moderado"),CONCATENATE("R9C",'Mapa Riesgos Gestión TRANSPORTE'!#REF!),"")</f>
        <v>#REF!</v>
      </c>
      <c r="W24" s="48" t="e">
        <f>IF(AND('Mapa Riesgos Gestión TRANSPORTE'!#REF!="Alta",'Mapa Riesgos Gestión TRANSPORTE'!#REF!="Moderado"),CONCATENATE("R9C",'Mapa Riesgos Gestión TRANSPORTE'!#REF!),"")</f>
        <v>#REF!</v>
      </c>
      <c r="X24" s="48" t="e">
        <f>IF(AND('Mapa Riesgos Gestión TRANSPORTE'!#REF!="Alta",'Mapa Riesgos Gestión TRANSPORTE'!#REF!="Moderado"),CONCATENATE("R9C",'Mapa Riesgos Gestión TRANSPORTE'!#REF!),"")</f>
        <v>#REF!</v>
      </c>
      <c r="Y24" s="48" t="e">
        <f>IF(AND('Mapa Riesgos Gestión TRANSPORTE'!#REF!="Alta",'Mapa Riesgos Gestión TRANSPORTE'!#REF!="Moderado"),CONCATENATE("R9C",'Mapa Riesgos Gestión TRANSPORTE'!#REF!),"")</f>
        <v>#REF!</v>
      </c>
      <c r="Z24" s="48" t="e">
        <f>IF(AND('Mapa Riesgos Gestión TRANSPORTE'!#REF!="Alta",'Mapa Riesgos Gestión TRANSPORTE'!#REF!="Moderado"),CONCATENATE("R9C",'Mapa Riesgos Gestión TRANSPORTE'!#REF!),"")</f>
        <v>#REF!</v>
      </c>
      <c r="AA24" s="49" t="e">
        <f>IF(AND('Mapa Riesgos Gestión TRANSPORTE'!#REF!="Alta",'Mapa Riesgos Gestión TRANSPORTE'!#REF!="Moderado"),CONCATENATE("R9C",'Mapa Riesgos Gestión TRANSPORTE'!#REF!),"")</f>
        <v>#REF!</v>
      </c>
      <c r="AB24" s="47" t="e">
        <f>IF(AND('Mapa Riesgos Gestión TRANSPORTE'!#REF!="Alta",'Mapa Riesgos Gestión TRANSPORTE'!#REF!="Mayor"),CONCATENATE("R9C",'Mapa Riesgos Gestión TRANSPORTE'!#REF!),"")</f>
        <v>#REF!</v>
      </c>
      <c r="AC24" s="48" t="e">
        <f>IF(AND('Mapa Riesgos Gestión TRANSPORTE'!#REF!="Alta",'Mapa Riesgos Gestión TRANSPORTE'!#REF!="Mayor"),CONCATENATE("R9C",'Mapa Riesgos Gestión TRANSPORTE'!#REF!),"")</f>
        <v>#REF!</v>
      </c>
      <c r="AD24" s="48" t="e">
        <f>IF(AND('Mapa Riesgos Gestión TRANSPORTE'!#REF!="Alta",'Mapa Riesgos Gestión TRANSPORTE'!#REF!="Mayor"),CONCATENATE("R9C",'Mapa Riesgos Gestión TRANSPORTE'!#REF!),"")</f>
        <v>#REF!</v>
      </c>
      <c r="AE24" s="48" t="e">
        <f>IF(AND('Mapa Riesgos Gestión TRANSPORTE'!#REF!="Alta",'Mapa Riesgos Gestión TRANSPORTE'!#REF!="Mayor"),CONCATENATE("R9C",'Mapa Riesgos Gestión TRANSPORTE'!#REF!),"")</f>
        <v>#REF!</v>
      </c>
      <c r="AF24" s="48" t="e">
        <f>IF(AND('Mapa Riesgos Gestión TRANSPORTE'!#REF!="Alta",'Mapa Riesgos Gestión TRANSPORTE'!#REF!="Mayor"),CONCATENATE("R9C",'Mapa Riesgos Gestión TRANSPORTE'!#REF!),"")</f>
        <v>#REF!</v>
      </c>
      <c r="AG24" s="49" t="e">
        <f>IF(AND('Mapa Riesgos Gestión TRANSPORTE'!#REF!="Alta",'Mapa Riesgos Gestión TRANSPORTE'!#REF!="Mayor"),CONCATENATE("R9C",'Mapa Riesgos Gestión TRANSPORTE'!#REF!),"")</f>
        <v>#REF!</v>
      </c>
      <c r="AH24" s="50" t="e">
        <f>IF(AND('Mapa Riesgos Gestión TRANSPORTE'!#REF!="Alta",'Mapa Riesgos Gestión TRANSPORTE'!#REF!="Catastrófico"),CONCATENATE("R9C",'Mapa Riesgos Gestión TRANSPORTE'!#REF!),"")</f>
        <v>#REF!</v>
      </c>
      <c r="AI24" s="51" t="e">
        <f>IF(AND('Mapa Riesgos Gestión TRANSPORTE'!#REF!="Alta",'Mapa Riesgos Gestión TRANSPORTE'!#REF!="Catastrófico"),CONCATENATE("R9C",'Mapa Riesgos Gestión TRANSPORTE'!#REF!),"")</f>
        <v>#REF!</v>
      </c>
      <c r="AJ24" s="51" t="e">
        <f>IF(AND('Mapa Riesgos Gestión TRANSPORTE'!#REF!="Alta",'Mapa Riesgos Gestión TRANSPORTE'!#REF!="Catastrófico"),CONCATENATE("R9C",'Mapa Riesgos Gestión TRANSPORTE'!#REF!),"")</f>
        <v>#REF!</v>
      </c>
      <c r="AK24" s="51" t="e">
        <f>IF(AND('Mapa Riesgos Gestión TRANSPORTE'!#REF!="Alta",'Mapa Riesgos Gestión TRANSPORTE'!#REF!="Catastrófico"),CONCATENATE("R9C",'Mapa Riesgos Gestión TRANSPORTE'!#REF!),"")</f>
        <v>#REF!</v>
      </c>
      <c r="AL24" s="51" t="e">
        <f>IF(AND('Mapa Riesgos Gestión TRANSPORTE'!#REF!="Alta",'Mapa Riesgos Gestión TRANSPORTE'!#REF!="Catastrófico"),CONCATENATE("R9C",'Mapa Riesgos Gestión TRANSPORTE'!#REF!),"")</f>
        <v>#REF!</v>
      </c>
      <c r="AM24" s="52" t="e">
        <f>IF(AND('Mapa Riesgos Gestión TRANSPORTE'!#REF!="Alta",'Mapa Riesgos Gestión TRANSPORTE'!#REF!="Catastrófico"),CONCATENATE("R9C",'Mapa Riesgos Gestión TRANSPORTE'!#REF!),"")</f>
        <v>#REF!</v>
      </c>
      <c r="AN24" s="1"/>
      <c r="AO24" s="243"/>
      <c r="AP24" s="145"/>
      <c r="AQ24" s="145"/>
      <c r="AR24" s="145"/>
      <c r="AS24" s="145"/>
      <c r="AT24" s="244"/>
      <c r="AU24" s="1"/>
      <c r="AV24" s="1"/>
      <c r="AW24" s="1"/>
      <c r="AX24" s="1"/>
      <c r="AY24" s="1"/>
      <c r="AZ24" s="1"/>
      <c r="BA24" s="1"/>
      <c r="BB24" s="1"/>
      <c r="BC24" s="1"/>
      <c r="BD24" s="1"/>
      <c r="BE24" s="1"/>
      <c r="BF24" s="1"/>
      <c r="BG24" s="1"/>
      <c r="BH24" s="1"/>
      <c r="BI24" s="1"/>
    </row>
    <row r="25" spans="1:61" ht="15.75" customHeight="1" x14ac:dyDescent="0.25">
      <c r="A25" s="1"/>
      <c r="B25" s="260"/>
      <c r="C25" s="145"/>
      <c r="D25" s="146"/>
      <c r="E25" s="229"/>
      <c r="F25" s="253"/>
      <c r="G25" s="253"/>
      <c r="H25" s="253"/>
      <c r="I25" s="253"/>
      <c r="J25" s="65" t="e">
        <f>IF(AND('Mapa Riesgos Gestión TRANSPORTE'!#REF!="Alta",'Mapa Riesgos Gestión TRANSPORTE'!#REF!="Leve"),CONCATENATE("R10C",'Mapa Riesgos Gestión TRANSPORTE'!#REF!),"")</f>
        <v>#REF!</v>
      </c>
      <c r="K25" s="66" t="e">
        <f>IF(AND('Mapa Riesgos Gestión TRANSPORTE'!#REF!="Alta",'Mapa Riesgos Gestión TRANSPORTE'!#REF!="Leve"),CONCATENATE("R10C",'Mapa Riesgos Gestión TRANSPORTE'!#REF!),"")</f>
        <v>#REF!</v>
      </c>
      <c r="L25" s="66" t="e">
        <f>IF(AND('Mapa Riesgos Gestión TRANSPORTE'!#REF!="Alta",'Mapa Riesgos Gestión TRANSPORTE'!#REF!="Leve"),CONCATENATE("R10C",'Mapa Riesgos Gestión TRANSPORTE'!#REF!),"")</f>
        <v>#REF!</v>
      </c>
      <c r="M25" s="66" t="e">
        <f>IF(AND('Mapa Riesgos Gestión TRANSPORTE'!#REF!="Alta",'Mapa Riesgos Gestión TRANSPORTE'!#REF!="Leve"),CONCATENATE("R10C",'Mapa Riesgos Gestión TRANSPORTE'!#REF!),"")</f>
        <v>#REF!</v>
      </c>
      <c r="N25" s="66" t="e">
        <f>IF(AND('Mapa Riesgos Gestión TRANSPORTE'!#REF!="Alta",'Mapa Riesgos Gestión TRANSPORTE'!#REF!="Leve"),CONCATENATE("R10C",'Mapa Riesgos Gestión TRANSPORTE'!#REF!),"")</f>
        <v>#REF!</v>
      </c>
      <c r="O25" s="67" t="e">
        <f>IF(AND('Mapa Riesgos Gestión TRANSPORTE'!#REF!="Alta",'Mapa Riesgos Gestión TRANSPORTE'!#REF!="Leve"),CONCATENATE("R10C",'Mapa Riesgos Gestión TRANSPORTE'!#REF!),"")</f>
        <v>#REF!</v>
      </c>
      <c r="P25" s="65" t="e">
        <f>IF(AND('Mapa Riesgos Gestión TRANSPORTE'!#REF!="Alta",'Mapa Riesgos Gestión TRANSPORTE'!#REF!="Menor"),CONCATENATE("R10C",'Mapa Riesgos Gestión TRANSPORTE'!#REF!),"")</f>
        <v>#REF!</v>
      </c>
      <c r="Q25" s="66" t="e">
        <f>IF(AND('Mapa Riesgos Gestión TRANSPORTE'!#REF!="Alta",'Mapa Riesgos Gestión TRANSPORTE'!#REF!="Menor"),CONCATENATE("R10C",'Mapa Riesgos Gestión TRANSPORTE'!#REF!),"")</f>
        <v>#REF!</v>
      </c>
      <c r="R25" s="66" t="e">
        <f>IF(AND('Mapa Riesgos Gestión TRANSPORTE'!#REF!="Alta",'Mapa Riesgos Gestión TRANSPORTE'!#REF!="Menor"),CONCATENATE("R10C",'Mapa Riesgos Gestión TRANSPORTE'!#REF!),"")</f>
        <v>#REF!</v>
      </c>
      <c r="S25" s="66" t="e">
        <f>IF(AND('Mapa Riesgos Gestión TRANSPORTE'!#REF!="Alta",'Mapa Riesgos Gestión TRANSPORTE'!#REF!="Menor"),CONCATENATE("R10C",'Mapa Riesgos Gestión TRANSPORTE'!#REF!),"")</f>
        <v>#REF!</v>
      </c>
      <c r="T25" s="66" t="e">
        <f>IF(AND('Mapa Riesgos Gestión TRANSPORTE'!#REF!="Alta",'Mapa Riesgos Gestión TRANSPORTE'!#REF!="Menor"),CONCATENATE("R10C",'Mapa Riesgos Gestión TRANSPORTE'!#REF!),"")</f>
        <v>#REF!</v>
      </c>
      <c r="U25" s="67" t="e">
        <f>IF(AND('Mapa Riesgos Gestión TRANSPORTE'!#REF!="Alta",'Mapa Riesgos Gestión TRANSPORTE'!#REF!="Menor"),CONCATENATE("R10C",'Mapa Riesgos Gestión TRANSPORTE'!#REF!),"")</f>
        <v>#REF!</v>
      </c>
      <c r="V25" s="53" t="e">
        <f>IF(AND('Mapa Riesgos Gestión TRANSPORTE'!#REF!="Alta",'Mapa Riesgos Gestión TRANSPORTE'!#REF!="Moderado"),CONCATENATE("R10C",'Mapa Riesgos Gestión TRANSPORTE'!#REF!),"")</f>
        <v>#REF!</v>
      </c>
      <c r="W25" s="54" t="e">
        <f>IF(AND('Mapa Riesgos Gestión TRANSPORTE'!#REF!="Alta",'Mapa Riesgos Gestión TRANSPORTE'!#REF!="Moderado"),CONCATENATE("R10C",'Mapa Riesgos Gestión TRANSPORTE'!#REF!),"")</f>
        <v>#REF!</v>
      </c>
      <c r="X25" s="54" t="e">
        <f>IF(AND('Mapa Riesgos Gestión TRANSPORTE'!#REF!="Alta",'Mapa Riesgos Gestión TRANSPORTE'!#REF!="Moderado"),CONCATENATE("R10C",'Mapa Riesgos Gestión TRANSPORTE'!#REF!),"")</f>
        <v>#REF!</v>
      </c>
      <c r="Y25" s="54" t="e">
        <f>IF(AND('Mapa Riesgos Gestión TRANSPORTE'!#REF!="Alta",'Mapa Riesgos Gestión TRANSPORTE'!#REF!="Moderado"),CONCATENATE("R10C",'Mapa Riesgos Gestión TRANSPORTE'!#REF!),"")</f>
        <v>#REF!</v>
      </c>
      <c r="Z25" s="54" t="e">
        <f>IF(AND('Mapa Riesgos Gestión TRANSPORTE'!#REF!="Alta",'Mapa Riesgos Gestión TRANSPORTE'!#REF!="Moderado"),CONCATENATE("R10C",'Mapa Riesgos Gestión TRANSPORTE'!#REF!),"")</f>
        <v>#REF!</v>
      </c>
      <c r="AA25" s="55" t="e">
        <f>IF(AND('Mapa Riesgos Gestión TRANSPORTE'!#REF!="Alta",'Mapa Riesgos Gestión TRANSPORTE'!#REF!="Moderado"),CONCATENATE("R10C",'Mapa Riesgos Gestión TRANSPORTE'!#REF!),"")</f>
        <v>#REF!</v>
      </c>
      <c r="AB25" s="53" t="e">
        <f>IF(AND('Mapa Riesgos Gestión TRANSPORTE'!#REF!="Alta",'Mapa Riesgos Gestión TRANSPORTE'!#REF!="Mayor"),CONCATENATE("R10C",'Mapa Riesgos Gestión TRANSPORTE'!#REF!),"")</f>
        <v>#REF!</v>
      </c>
      <c r="AC25" s="54" t="e">
        <f>IF(AND('Mapa Riesgos Gestión TRANSPORTE'!#REF!="Alta",'Mapa Riesgos Gestión TRANSPORTE'!#REF!="Mayor"),CONCATENATE("R10C",'Mapa Riesgos Gestión TRANSPORTE'!#REF!),"")</f>
        <v>#REF!</v>
      </c>
      <c r="AD25" s="54" t="e">
        <f>IF(AND('Mapa Riesgos Gestión TRANSPORTE'!#REF!="Alta",'Mapa Riesgos Gestión TRANSPORTE'!#REF!="Mayor"),CONCATENATE("R10C",'Mapa Riesgos Gestión TRANSPORTE'!#REF!),"")</f>
        <v>#REF!</v>
      </c>
      <c r="AE25" s="54" t="e">
        <f>IF(AND('Mapa Riesgos Gestión TRANSPORTE'!#REF!="Alta",'Mapa Riesgos Gestión TRANSPORTE'!#REF!="Mayor"),CONCATENATE("R10C",'Mapa Riesgos Gestión TRANSPORTE'!#REF!),"")</f>
        <v>#REF!</v>
      </c>
      <c r="AF25" s="54" t="e">
        <f>IF(AND('Mapa Riesgos Gestión TRANSPORTE'!#REF!="Alta",'Mapa Riesgos Gestión TRANSPORTE'!#REF!="Mayor"),CONCATENATE("R10C",'Mapa Riesgos Gestión TRANSPORTE'!#REF!),"")</f>
        <v>#REF!</v>
      </c>
      <c r="AG25" s="55" t="e">
        <f>IF(AND('Mapa Riesgos Gestión TRANSPORTE'!#REF!="Alta",'Mapa Riesgos Gestión TRANSPORTE'!#REF!="Mayor"),CONCATENATE("R10C",'Mapa Riesgos Gestión TRANSPORTE'!#REF!),"")</f>
        <v>#REF!</v>
      </c>
      <c r="AH25" s="56" t="e">
        <f>IF(AND('Mapa Riesgos Gestión TRANSPORTE'!#REF!="Alta",'Mapa Riesgos Gestión TRANSPORTE'!#REF!="Catastrófico"),CONCATENATE("R10C",'Mapa Riesgos Gestión TRANSPORTE'!#REF!),"")</f>
        <v>#REF!</v>
      </c>
      <c r="AI25" s="57" t="e">
        <f>IF(AND('Mapa Riesgos Gestión TRANSPORTE'!#REF!="Alta",'Mapa Riesgos Gestión TRANSPORTE'!#REF!="Catastrófico"),CONCATENATE("R10C",'Mapa Riesgos Gestión TRANSPORTE'!#REF!),"")</f>
        <v>#REF!</v>
      </c>
      <c r="AJ25" s="57" t="e">
        <f>IF(AND('Mapa Riesgos Gestión TRANSPORTE'!#REF!="Alta",'Mapa Riesgos Gestión TRANSPORTE'!#REF!="Catastrófico"),CONCATENATE("R10C",'Mapa Riesgos Gestión TRANSPORTE'!#REF!),"")</f>
        <v>#REF!</v>
      </c>
      <c r="AK25" s="57" t="e">
        <f>IF(AND('Mapa Riesgos Gestión TRANSPORTE'!#REF!="Alta",'Mapa Riesgos Gestión TRANSPORTE'!#REF!="Catastrófico"),CONCATENATE("R10C",'Mapa Riesgos Gestión TRANSPORTE'!#REF!),"")</f>
        <v>#REF!</v>
      </c>
      <c r="AL25" s="57" t="e">
        <f>IF(AND('Mapa Riesgos Gestión TRANSPORTE'!#REF!="Alta",'Mapa Riesgos Gestión TRANSPORTE'!#REF!="Catastrófico"),CONCATENATE("R10C",'Mapa Riesgos Gestión TRANSPORTE'!#REF!),"")</f>
        <v>#REF!</v>
      </c>
      <c r="AM25" s="58" t="e">
        <f>IF(AND('Mapa Riesgos Gestión TRANSPORTE'!#REF!="Alta",'Mapa Riesgos Gestión TRANSPORTE'!#REF!="Catastrófico"),CONCATENATE("R10C",'Mapa Riesgos Gestión TRANSPORTE'!#REF!),"")</f>
        <v>#REF!</v>
      </c>
      <c r="AN25" s="1"/>
      <c r="AO25" s="245"/>
      <c r="AP25" s="246"/>
      <c r="AQ25" s="246"/>
      <c r="AR25" s="246"/>
      <c r="AS25" s="246"/>
      <c r="AT25" s="247"/>
      <c r="AU25" s="1"/>
      <c r="AV25" s="1"/>
      <c r="AW25" s="1"/>
      <c r="AX25" s="1"/>
      <c r="AY25" s="1"/>
      <c r="AZ25" s="1"/>
      <c r="BA25" s="1"/>
      <c r="BB25" s="1"/>
      <c r="BC25" s="1"/>
      <c r="BD25" s="1"/>
      <c r="BE25" s="1"/>
      <c r="BF25" s="1"/>
      <c r="BG25" s="1"/>
      <c r="BH25" s="1"/>
      <c r="BI25" s="1"/>
    </row>
    <row r="26" spans="1:61" ht="15" customHeight="1" x14ac:dyDescent="0.25">
      <c r="A26" s="1"/>
      <c r="B26" s="260"/>
      <c r="C26" s="145"/>
      <c r="D26" s="146"/>
      <c r="E26" s="268" t="s">
        <v>125</v>
      </c>
      <c r="F26" s="252"/>
      <c r="G26" s="252"/>
      <c r="H26" s="252"/>
      <c r="I26" s="234"/>
      <c r="J26" s="59" t="str">
        <f ca="1">IF(AND('Mapa Riesgos Gestión TRANSPORTE'!$Y$10="Media",'Mapa Riesgos Gestión TRANSPORTE'!$AA$10="Leve"),CONCATENATE("R1C",'Mapa Riesgos Gestión TRANSPORTE'!$O$10),"")</f>
        <v/>
      </c>
      <c r="K26" s="60" t="str">
        <f>IF(AND('Mapa Riesgos Gestión TRANSPORTE'!$Y$11="Media",'Mapa Riesgos Gestión TRANSPORTE'!$AA$11="Leve"),CONCATENATE("R1C",'Mapa Riesgos Gestión TRANSPORTE'!$O$11),"")</f>
        <v/>
      </c>
      <c r="L26" s="60" t="str">
        <f>IF(AND('Mapa Riesgos Gestión TRANSPORTE'!$Y$12="Media",'Mapa Riesgos Gestión TRANSPORTE'!$AA$12="Leve"),CONCATENATE("R1C",'Mapa Riesgos Gestión TRANSPORTE'!$O$12),"")</f>
        <v/>
      </c>
      <c r="M26" s="60" t="str">
        <f>IF(AND('Mapa Riesgos Gestión TRANSPORTE'!$Y$13="Media",'Mapa Riesgos Gestión TRANSPORTE'!$AA$13="Leve"),CONCATENATE("R1C",'Mapa Riesgos Gestión TRANSPORTE'!$O$13),"")</f>
        <v/>
      </c>
      <c r="N26" s="60" t="str">
        <f>IF(AND('Mapa Riesgos Gestión TRANSPORTE'!$Y$14="Media",'Mapa Riesgos Gestión TRANSPORTE'!$AA$14="Leve"),CONCATENATE("R1C",'Mapa Riesgos Gestión TRANSPORTE'!$O$14),"")</f>
        <v/>
      </c>
      <c r="O26" s="61" t="str">
        <f>IF(AND('Mapa Riesgos Gestión TRANSPORTE'!$Y$15="Media",'Mapa Riesgos Gestión TRANSPORTE'!$AA$15="Leve"),CONCATENATE("R1C",'Mapa Riesgos Gestión TRANSPORTE'!$O$15),"")</f>
        <v/>
      </c>
      <c r="P26" s="59" t="str">
        <f ca="1">IF(AND('Mapa Riesgos Gestión TRANSPORTE'!$Y$10="Media",'Mapa Riesgos Gestión TRANSPORTE'!$AA$10="Menor"),CONCATENATE("R1C",'Mapa Riesgos Gestión TRANSPORTE'!$O$10),"")</f>
        <v/>
      </c>
      <c r="Q26" s="60" t="str">
        <f>IF(AND('Mapa Riesgos Gestión TRANSPORTE'!$Y$11="Media",'Mapa Riesgos Gestión TRANSPORTE'!$AA$11="Menor"),CONCATENATE("R1C",'Mapa Riesgos Gestión TRANSPORTE'!$O$11),"")</f>
        <v/>
      </c>
      <c r="R26" s="60" t="str">
        <f>IF(AND('Mapa Riesgos Gestión TRANSPORTE'!$Y$12="Media",'Mapa Riesgos Gestión TRANSPORTE'!$AA$12="Menor"),CONCATENATE("R1C",'Mapa Riesgos Gestión TRANSPORTE'!$O$12),"")</f>
        <v/>
      </c>
      <c r="S26" s="60" t="str">
        <f>IF(AND('Mapa Riesgos Gestión TRANSPORTE'!$Y$13="Media",'Mapa Riesgos Gestión TRANSPORTE'!$AA$13="Menor"),CONCATENATE("R1C",'Mapa Riesgos Gestión TRANSPORTE'!$O$13),"")</f>
        <v/>
      </c>
      <c r="T26" s="60" t="str">
        <f>IF(AND('Mapa Riesgos Gestión TRANSPORTE'!$Y$14="Media",'Mapa Riesgos Gestión TRANSPORTE'!$AA$14="Menor"),CONCATENATE("R1C",'Mapa Riesgos Gestión TRANSPORTE'!$O$14),"")</f>
        <v/>
      </c>
      <c r="U26" s="61" t="str">
        <f>IF(AND('Mapa Riesgos Gestión TRANSPORTE'!$Y$15="Media",'Mapa Riesgos Gestión TRANSPORTE'!$AA$15="Menor"),CONCATENATE("R1C",'Mapa Riesgos Gestión TRANSPORTE'!$O$15),"")</f>
        <v/>
      </c>
      <c r="V26" s="59" t="str">
        <f ca="1">IF(AND('Mapa Riesgos Gestión TRANSPORTE'!$Y$10="Media",'Mapa Riesgos Gestión TRANSPORTE'!$AA$10="Moderado"),CONCATENATE("R1C",'Mapa Riesgos Gestión TRANSPORTE'!$O$10),"")</f>
        <v/>
      </c>
      <c r="W26" s="60" t="str">
        <f>IF(AND('Mapa Riesgos Gestión TRANSPORTE'!$Y$11="Media",'Mapa Riesgos Gestión TRANSPORTE'!$AA$11="Moderado"),CONCATENATE("R1C",'Mapa Riesgos Gestión TRANSPORTE'!$O$11),"")</f>
        <v/>
      </c>
      <c r="X26" s="60" t="str">
        <f>IF(AND('Mapa Riesgos Gestión TRANSPORTE'!$Y$12="Media",'Mapa Riesgos Gestión TRANSPORTE'!$AA$12="Moderado"),CONCATENATE("R1C",'Mapa Riesgos Gestión TRANSPORTE'!$O$12),"")</f>
        <v/>
      </c>
      <c r="Y26" s="60" t="str">
        <f>IF(AND('Mapa Riesgos Gestión TRANSPORTE'!$Y$13="Media",'Mapa Riesgos Gestión TRANSPORTE'!$AA$13="Moderado"),CONCATENATE("R1C",'Mapa Riesgos Gestión TRANSPORTE'!$O$13),"")</f>
        <v/>
      </c>
      <c r="Z26" s="60" t="str">
        <f>IF(AND('Mapa Riesgos Gestión TRANSPORTE'!$Y$14="Media",'Mapa Riesgos Gestión TRANSPORTE'!$AA$14="Moderado"),CONCATENATE("R1C",'Mapa Riesgos Gestión TRANSPORTE'!$O$14),"")</f>
        <v/>
      </c>
      <c r="AA26" s="61" t="str">
        <f>IF(AND('Mapa Riesgos Gestión TRANSPORTE'!$Y$15="Media",'Mapa Riesgos Gestión TRANSPORTE'!$AA$15="Moderado"),CONCATENATE("R1C",'Mapa Riesgos Gestión TRANSPORTE'!$O$15),"")</f>
        <v/>
      </c>
      <c r="AB26" s="41" t="str">
        <f ca="1">IF(AND('Mapa Riesgos Gestión TRANSPORTE'!$Y$10="Media",'Mapa Riesgos Gestión TRANSPORTE'!$AA$10="Mayor"),CONCATENATE("R1C",'Mapa Riesgos Gestión TRANSPORTE'!$O$10),"")</f>
        <v/>
      </c>
      <c r="AC26" s="42" t="str">
        <f>IF(AND('Mapa Riesgos Gestión TRANSPORTE'!$Y$11="Media",'Mapa Riesgos Gestión TRANSPORTE'!$AA$11="Mayor"),CONCATENATE("R1C",'Mapa Riesgos Gestión TRANSPORTE'!$O$11),"")</f>
        <v/>
      </c>
      <c r="AD26" s="42" t="str">
        <f>IF(AND('Mapa Riesgos Gestión TRANSPORTE'!$Y$12="Media",'Mapa Riesgos Gestión TRANSPORTE'!$AA$12="Mayor"),CONCATENATE("R1C",'Mapa Riesgos Gestión TRANSPORTE'!$O$12),"")</f>
        <v/>
      </c>
      <c r="AE26" s="42" t="str">
        <f>IF(AND('Mapa Riesgos Gestión TRANSPORTE'!$Y$13="Media",'Mapa Riesgos Gestión TRANSPORTE'!$AA$13="Mayor"),CONCATENATE("R1C",'Mapa Riesgos Gestión TRANSPORTE'!$O$13),"")</f>
        <v/>
      </c>
      <c r="AF26" s="42" t="str">
        <f>IF(AND('Mapa Riesgos Gestión TRANSPORTE'!$Y$14="Media",'Mapa Riesgos Gestión TRANSPORTE'!$AA$14="Mayor"),CONCATENATE("R1C",'Mapa Riesgos Gestión TRANSPORTE'!$O$14),"")</f>
        <v/>
      </c>
      <c r="AG26" s="43" t="str">
        <f>IF(AND('Mapa Riesgos Gestión TRANSPORTE'!$Y$15="Media",'Mapa Riesgos Gestión TRANSPORTE'!$AA$15="Mayor"),CONCATENATE("R1C",'Mapa Riesgos Gestión TRANSPORTE'!$O$15),"")</f>
        <v/>
      </c>
      <c r="AH26" s="44" t="str">
        <f ca="1">IF(AND('Mapa Riesgos Gestión TRANSPORTE'!$Y$10="Media",'Mapa Riesgos Gestión TRANSPORTE'!$AA$10="Catastrófico"),CONCATENATE("R1C",'Mapa Riesgos Gestión TRANSPORTE'!$O$10),"")</f>
        <v/>
      </c>
      <c r="AI26" s="45" t="str">
        <f>IF(AND('Mapa Riesgos Gestión TRANSPORTE'!$Y$11="Media",'Mapa Riesgos Gestión TRANSPORTE'!$AA$11="Catastrófico"),CONCATENATE("R1C",'Mapa Riesgos Gestión TRANSPORTE'!$O$11),"")</f>
        <v/>
      </c>
      <c r="AJ26" s="45" t="str">
        <f>IF(AND('Mapa Riesgos Gestión TRANSPORTE'!$Y$12="Media",'Mapa Riesgos Gestión TRANSPORTE'!$AA$12="Catastrófico"),CONCATENATE("R1C",'Mapa Riesgos Gestión TRANSPORTE'!$O$12),"")</f>
        <v/>
      </c>
      <c r="AK26" s="45" t="str">
        <f>IF(AND('Mapa Riesgos Gestión TRANSPORTE'!$Y$13="Media",'Mapa Riesgos Gestión TRANSPORTE'!$AA$13="Catastrófico"),CONCATENATE("R1C",'Mapa Riesgos Gestión TRANSPORTE'!$O$13),"")</f>
        <v/>
      </c>
      <c r="AL26" s="45" t="str">
        <f>IF(AND('Mapa Riesgos Gestión TRANSPORTE'!$Y$14="Media",'Mapa Riesgos Gestión TRANSPORTE'!$AA$14="Catastrófico"),CONCATENATE("R1C",'Mapa Riesgos Gestión TRANSPORTE'!$O$14),"")</f>
        <v/>
      </c>
      <c r="AM26" s="46" t="str">
        <f>IF(AND('Mapa Riesgos Gestión TRANSPORTE'!$Y$15="Media",'Mapa Riesgos Gestión TRANSPORTE'!$AA$15="Catastrófico"),CONCATENATE("R1C",'Mapa Riesgos Gestión TRANSPORTE'!$O$15),"")</f>
        <v/>
      </c>
      <c r="AN26" s="1"/>
      <c r="AO26" s="265" t="s">
        <v>126</v>
      </c>
      <c r="AP26" s="241"/>
      <c r="AQ26" s="241"/>
      <c r="AR26" s="241"/>
      <c r="AS26" s="241"/>
      <c r="AT26" s="242"/>
      <c r="AU26" s="1"/>
      <c r="AV26" s="1"/>
      <c r="AW26" s="1"/>
      <c r="AX26" s="1"/>
      <c r="AY26" s="1"/>
      <c r="AZ26" s="1"/>
      <c r="BA26" s="1"/>
      <c r="BB26" s="1"/>
      <c r="BC26" s="1"/>
      <c r="BD26" s="1"/>
      <c r="BE26" s="1"/>
      <c r="BF26" s="1"/>
      <c r="BG26" s="1"/>
      <c r="BH26" s="1"/>
      <c r="BI26" s="1"/>
    </row>
    <row r="27" spans="1:61" ht="15" customHeight="1" x14ac:dyDescent="0.25">
      <c r="A27" s="1"/>
      <c r="B27" s="260"/>
      <c r="C27" s="145"/>
      <c r="D27" s="146"/>
      <c r="E27" s="157"/>
      <c r="F27" s="145"/>
      <c r="G27" s="145"/>
      <c r="H27" s="145"/>
      <c r="I27" s="146"/>
      <c r="J27" s="62" t="str">
        <f>IF(AND('Mapa Riesgos Gestión TRANSPORTE'!$Y$16="Media",'Mapa Riesgos Gestión TRANSPORTE'!$AA$16="Leve"),CONCATENATE("R2C",'Mapa Riesgos Gestión TRANSPORTE'!$O$16),"")</f>
        <v/>
      </c>
      <c r="K27" s="63" t="e">
        <f>IF(AND('Mapa Riesgos Gestión TRANSPORTE'!#REF!="Media",'Mapa Riesgos Gestión TRANSPORTE'!#REF!="Leve"),CONCATENATE("R2C",'Mapa Riesgos Gestión TRANSPORTE'!#REF!),"")</f>
        <v>#REF!</v>
      </c>
      <c r="L27" s="63" t="e">
        <f>IF(AND('Mapa Riesgos Gestión TRANSPORTE'!#REF!="Media",'Mapa Riesgos Gestión TRANSPORTE'!#REF!="Leve"),CONCATENATE("R2C",'Mapa Riesgos Gestión TRANSPORTE'!#REF!),"")</f>
        <v>#REF!</v>
      </c>
      <c r="M27" s="63" t="e">
        <f>IF(AND('Mapa Riesgos Gestión TRANSPORTE'!#REF!="Media",'Mapa Riesgos Gestión TRANSPORTE'!#REF!="Leve"),CONCATENATE("R2C",'Mapa Riesgos Gestión TRANSPORTE'!#REF!),"")</f>
        <v>#REF!</v>
      </c>
      <c r="N27" s="63" t="e">
        <f>IF(AND('Mapa Riesgos Gestión TRANSPORTE'!#REF!="Media",'Mapa Riesgos Gestión TRANSPORTE'!#REF!="Leve"),CONCATENATE("R2C",'Mapa Riesgos Gestión TRANSPORTE'!#REF!),"")</f>
        <v>#REF!</v>
      </c>
      <c r="O27" s="64" t="e">
        <f>IF(AND('Mapa Riesgos Gestión TRANSPORTE'!#REF!="Media",'Mapa Riesgos Gestión TRANSPORTE'!#REF!="Leve"),CONCATENATE("R2C",'Mapa Riesgos Gestión TRANSPORTE'!#REF!),"")</f>
        <v>#REF!</v>
      </c>
      <c r="P27" s="62" t="str">
        <f>IF(AND('Mapa Riesgos Gestión TRANSPORTE'!$Y$16="Media",'Mapa Riesgos Gestión TRANSPORTE'!$AA$16="Menor"),CONCATENATE("R2C",'Mapa Riesgos Gestión TRANSPORTE'!$O$16),"")</f>
        <v/>
      </c>
      <c r="Q27" s="63" t="e">
        <f>IF(AND('Mapa Riesgos Gestión TRANSPORTE'!#REF!="Media",'Mapa Riesgos Gestión TRANSPORTE'!#REF!="Menor"),CONCATENATE("R2C",'Mapa Riesgos Gestión TRANSPORTE'!#REF!),"")</f>
        <v>#REF!</v>
      </c>
      <c r="R27" s="63" t="e">
        <f>IF(AND('Mapa Riesgos Gestión TRANSPORTE'!#REF!="Media",'Mapa Riesgos Gestión TRANSPORTE'!#REF!="Menor"),CONCATENATE("R2C",'Mapa Riesgos Gestión TRANSPORTE'!#REF!),"")</f>
        <v>#REF!</v>
      </c>
      <c r="S27" s="63" t="e">
        <f>IF(AND('Mapa Riesgos Gestión TRANSPORTE'!#REF!="Media",'Mapa Riesgos Gestión TRANSPORTE'!#REF!="Menor"),CONCATENATE("R2C",'Mapa Riesgos Gestión TRANSPORTE'!#REF!),"")</f>
        <v>#REF!</v>
      </c>
      <c r="T27" s="63" t="e">
        <f>IF(AND('Mapa Riesgos Gestión TRANSPORTE'!#REF!="Media",'Mapa Riesgos Gestión TRANSPORTE'!#REF!="Menor"),CONCATENATE("R2C",'Mapa Riesgos Gestión TRANSPORTE'!#REF!),"")</f>
        <v>#REF!</v>
      </c>
      <c r="U27" s="64" t="e">
        <f>IF(AND('Mapa Riesgos Gestión TRANSPORTE'!#REF!="Media",'Mapa Riesgos Gestión TRANSPORTE'!#REF!="Menor"),CONCATENATE("R2C",'Mapa Riesgos Gestión TRANSPORTE'!#REF!),"")</f>
        <v>#REF!</v>
      </c>
      <c r="V27" s="62" t="str">
        <f>IF(AND('Mapa Riesgos Gestión TRANSPORTE'!$Y$16="Media",'Mapa Riesgos Gestión TRANSPORTE'!$AA$16="Moderado"),CONCATENATE("R2C",'Mapa Riesgos Gestión TRANSPORTE'!$O$16),"")</f>
        <v/>
      </c>
      <c r="W27" s="63" t="e">
        <f>IF(AND('Mapa Riesgos Gestión TRANSPORTE'!#REF!="Media",'Mapa Riesgos Gestión TRANSPORTE'!#REF!="Moderado"),CONCATENATE("R2C",'Mapa Riesgos Gestión TRANSPORTE'!#REF!),"")</f>
        <v>#REF!</v>
      </c>
      <c r="X27" s="63" t="e">
        <f>IF(AND('Mapa Riesgos Gestión TRANSPORTE'!#REF!="Media",'Mapa Riesgos Gestión TRANSPORTE'!#REF!="Moderado"),CONCATENATE("R2C",'Mapa Riesgos Gestión TRANSPORTE'!#REF!),"")</f>
        <v>#REF!</v>
      </c>
      <c r="Y27" s="63" t="e">
        <f>IF(AND('Mapa Riesgos Gestión TRANSPORTE'!#REF!="Media",'Mapa Riesgos Gestión TRANSPORTE'!#REF!="Moderado"),CONCATENATE("R2C",'Mapa Riesgos Gestión TRANSPORTE'!#REF!),"")</f>
        <v>#REF!</v>
      </c>
      <c r="Z27" s="63" t="e">
        <f>IF(AND('Mapa Riesgos Gestión TRANSPORTE'!#REF!="Media",'Mapa Riesgos Gestión TRANSPORTE'!#REF!="Moderado"),CONCATENATE("R2C",'Mapa Riesgos Gestión TRANSPORTE'!#REF!),"")</f>
        <v>#REF!</v>
      </c>
      <c r="AA27" s="64" t="e">
        <f>IF(AND('Mapa Riesgos Gestión TRANSPORTE'!#REF!="Media",'Mapa Riesgos Gestión TRANSPORTE'!#REF!="Moderado"),CONCATENATE("R2C",'Mapa Riesgos Gestión TRANSPORTE'!#REF!),"")</f>
        <v>#REF!</v>
      </c>
      <c r="AB27" s="47" t="str">
        <f>IF(AND('Mapa Riesgos Gestión TRANSPORTE'!$Y$16="Media",'Mapa Riesgos Gestión TRANSPORTE'!$AA$16="Mayor"),CONCATENATE("R2C",'Mapa Riesgos Gestión TRANSPORTE'!$O$16),"")</f>
        <v/>
      </c>
      <c r="AC27" s="48" t="e">
        <f>IF(AND('Mapa Riesgos Gestión TRANSPORTE'!#REF!="Media",'Mapa Riesgos Gestión TRANSPORTE'!#REF!="Mayor"),CONCATENATE("R2C",'Mapa Riesgos Gestión TRANSPORTE'!#REF!),"")</f>
        <v>#REF!</v>
      </c>
      <c r="AD27" s="48" t="e">
        <f>IF(AND('Mapa Riesgos Gestión TRANSPORTE'!#REF!="Media",'Mapa Riesgos Gestión TRANSPORTE'!#REF!="Mayor"),CONCATENATE("R2C",'Mapa Riesgos Gestión TRANSPORTE'!#REF!),"")</f>
        <v>#REF!</v>
      </c>
      <c r="AE27" s="48" t="e">
        <f>IF(AND('Mapa Riesgos Gestión TRANSPORTE'!#REF!="Media",'Mapa Riesgos Gestión TRANSPORTE'!#REF!="Mayor"),CONCATENATE("R2C",'Mapa Riesgos Gestión TRANSPORTE'!#REF!),"")</f>
        <v>#REF!</v>
      </c>
      <c r="AF27" s="48" t="e">
        <f>IF(AND('Mapa Riesgos Gestión TRANSPORTE'!#REF!="Media",'Mapa Riesgos Gestión TRANSPORTE'!#REF!="Mayor"),CONCATENATE("R2C",'Mapa Riesgos Gestión TRANSPORTE'!#REF!),"")</f>
        <v>#REF!</v>
      </c>
      <c r="AG27" s="49" t="e">
        <f>IF(AND('Mapa Riesgos Gestión TRANSPORTE'!#REF!="Media",'Mapa Riesgos Gestión TRANSPORTE'!#REF!="Mayor"),CONCATENATE("R2C",'Mapa Riesgos Gestión TRANSPORTE'!#REF!),"")</f>
        <v>#REF!</v>
      </c>
      <c r="AH27" s="50" t="str">
        <f>IF(AND('Mapa Riesgos Gestión TRANSPORTE'!$Y$16="Media",'Mapa Riesgos Gestión TRANSPORTE'!$AA$16="Catastrófico"),CONCATENATE("R2C",'Mapa Riesgos Gestión TRANSPORTE'!$O$16),"")</f>
        <v/>
      </c>
      <c r="AI27" s="51" t="e">
        <f>IF(AND('Mapa Riesgos Gestión TRANSPORTE'!#REF!="Media",'Mapa Riesgos Gestión TRANSPORTE'!#REF!="Catastrófico"),CONCATENATE("R2C",'Mapa Riesgos Gestión TRANSPORTE'!#REF!),"")</f>
        <v>#REF!</v>
      </c>
      <c r="AJ27" s="51" t="e">
        <f>IF(AND('Mapa Riesgos Gestión TRANSPORTE'!#REF!="Media",'Mapa Riesgos Gestión TRANSPORTE'!#REF!="Catastrófico"),CONCATENATE("R2C",'Mapa Riesgos Gestión TRANSPORTE'!#REF!),"")</f>
        <v>#REF!</v>
      </c>
      <c r="AK27" s="51" t="e">
        <f>IF(AND('Mapa Riesgos Gestión TRANSPORTE'!#REF!="Media",'Mapa Riesgos Gestión TRANSPORTE'!#REF!="Catastrófico"),CONCATENATE("R2C",'Mapa Riesgos Gestión TRANSPORTE'!#REF!),"")</f>
        <v>#REF!</v>
      </c>
      <c r="AL27" s="51" t="e">
        <f>IF(AND('Mapa Riesgos Gestión TRANSPORTE'!#REF!="Media",'Mapa Riesgos Gestión TRANSPORTE'!#REF!="Catastrófico"),CONCATENATE("R2C",'Mapa Riesgos Gestión TRANSPORTE'!#REF!),"")</f>
        <v>#REF!</v>
      </c>
      <c r="AM27" s="52" t="e">
        <f>IF(AND('Mapa Riesgos Gestión TRANSPORTE'!#REF!="Media",'Mapa Riesgos Gestión TRANSPORTE'!#REF!="Catastrófico"),CONCATENATE("R2C",'Mapa Riesgos Gestión TRANSPORTE'!#REF!),"")</f>
        <v>#REF!</v>
      </c>
      <c r="AN27" s="1"/>
      <c r="AO27" s="243"/>
      <c r="AP27" s="145"/>
      <c r="AQ27" s="145"/>
      <c r="AR27" s="145"/>
      <c r="AS27" s="145"/>
      <c r="AT27" s="244"/>
      <c r="AU27" s="1"/>
      <c r="AV27" s="1"/>
      <c r="AW27" s="1"/>
      <c r="AX27" s="1"/>
      <c r="AY27" s="1"/>
      <c r="AZ27" s="1"/>
      <c r="BA27" s="1"/>
      <c r="BB27" s="1"/>
      <c r="BC27" s="1"/>
      <c r="BD27" s="1"/>
      <c r="BE27" s="1"/>
      <c r="BF27" s="1"/>
      <c r="BG27" s="1"/>
      <c r="BH27" s="1"/>
      <c r="BI27" s="1"/>
    </row>
    <row r="28" spans="1:61" ht="15" customHeight="1" x14ac:dyDescent="0.25">
      <c r="A28" s="1"/>
      <c r="B28" s="260"/>
      <c r="C28" s="145"/>
      <c r="D28" s="146"/>
      <c r="E28" s="157"/>
      <c r="F28" s="145"/>
      <c r="G28" s="145"/>
      <c r="H28" s="145"/>
      <c r="I28" s="146"/>
      <c r="J28" s="62" t="e">
        <f>IF(AND('Mapa Riesgos Gestión TRANSPORTE'!#REF!="Media",'Mapa Riesgos Gestión TRANSPORTE'!#REF!="Leve"),CONCATENATE("R3C",'Mapa Riesgos Gestión TRANSPORTE'!#REF!),"")</f>
        <v>#REF!</v>
      </c>
      <c r="K28" s="63" t="e">
        <f>IF(AND('Mapa Riesgos Gestión TRANSPORTE'!#REF!="Media",'Mapa Riesgos Gestión TRANSPORTE'!#REF!="Leve"),CONCATENATE("R3C",'Mapa Riesgos Gestión TRANSPORTE'!#REF!),"")</f>
        <v>#REF!</v>
      </c>
      <c r="L28" s="63" t="e">
        <f>IF(AND('Mapa Riesgos Gestión TRANSPORTE'!#REF!="Media",'Mapa Riesgos Gestión TRANSPORTE'!#REF!="Leve"),CONCATENATE("R3C",'Mapa Riesgos Gestión TRANSPORTE'!#REF!),"")</f>
        <v>#REF!</v>
      </c>
      <c r="M28" s="63" t="e">
        <f>IF(AND('Mapa Riesgos Gestión TRANSPORTE'!#REF!="Media",'Mapa Riesgos Gestión TRANSPORTE'!#REF!="Leve"),CONCATENATE("R3C",'Mapa Riesgos Gestión TRANSPORTE'!#REF!),"")</f>
        <v>#REF!</v>
      </c>
      <c r="N28" s="63" t="e">
        <f>IF(AND('Mapa Riesgos Gestión TRANSPORTE'!#REF!="Media",'Mapa Riesgos Gestión TRANSPORTE'!#REF!="Leve"),CONCATENATE("R3C",'Mapa Riesgos Gestión TRANSPORTE'!#REF!),"")</f>
        <v>#REF!</v>
      </c>
      <c r="O28" s="64" t="e">
        <f>IF(AND('Mapa Riesgos Gestión TRANSPORTE'!#REF!="Media",'Mapa Riesgos Gestión TRANSPORTE'!#REF!="Leve"),CONCATENATE("R3C",'Mapa Riesgos Gestión TRANSPORTE'!#REF!),"")</f>
        <v>#REF!</v>
      </c>
      <c r="P28" s="62" t="e">
        <f>IF(AND('Mapa Riesgos Gestión TRANSPORTE'!#REF!="Media",'Mapa Riesgos Gestión TRANSPORTE'!#REF!="Menor"),CONCATENATE("R3C",'Mapa Riesgos Gestión TRANSPORTE'!#REF!),"")</f>
        <v>#REF!</v>
      </c>
      <c r="Q28" s="63" t="e">
        <f>IF(AND('Mapa Riesgos Gestión TRANSPORTE'!#REF!="Media",'Mapa Riesgos Gestión TRANSPORTE'!#REF!="Menor"),CONCATENATE("R3C",'Mapa Riesgos Gestión TRANSPORTE'!#REF!),"")</f>
        <v>#REF!</v>
      </c>
      <c r="R28" s="63" t="e">
        <f>IF(AND('Mapa Riesgos Gestión TRANSPORTE'!#REF!="Media",'Mapa Riesgos Gestión TRANSPORTE'!#REF!="Menor"),CONCATENATE("R3C",'Mapa Riesgos Gestión TRANSPORTE'!#REF!),"")</f>
        <v>#REF!</v>
      </c>
      <c r="S28" s="63" t="e">
        <f>IF(AND('Mapa Riesgos Gestión TRANSPORTE'!#REF!="Media",'Mapa Riesgos Gestión TRANSPORTE'!#REF!="Menor"),CONCATENATE("R3C",'Mapa Riesgos Gestión TRANSPORTE'!#REF!),"")</f>
        <v>#REF!</v>
      </c>
      <c r="T28" s="63" t="e">
        <f>IF(AND('Mapa Riesgos Gestión TRANSPORTE'!#REF!="Media",'Mapa Riesgos Gestión TRANSPORTE'!#REF!="Menor"),CONCATENATE("R3C",'Mapa Riesgos Gestión TRANSPORTE'!#REF!),"")</f>
        <v>#REF!</v>
      </c>
      <c r="U28" s="64" t="e">
        <f>IF(AND('Mapa Riesgos Gestión TRANSPORTE'!#REF!="Media",'Mapa Riesgos Gestión TRANSPORTE'!#REF!="Menor"),CONCATENATE("R3C",'Mapa Riesgos Gestión TRANSPORTE'!#REF!),"")</f>
        <v>#REF!</v>
      </c>
      <c r="V28" s="62" t="e">
        <f>IF(AND('Mapa Riesgos Gestión TRANSPORTE'!#REF!="Media",'Mapa Riesgos Gestión TRANSPORTE'!#REF!="Moderado"),CONCATENATE("R3C",'Mapa Riesgos Gestión TRANSPORTE'!#REF!),"")</f>
        <v>#REF!</v>
      </c>
      <c r="W28" s="63" t="e">
        <f>IF(AND('Mapa Riesgos Gestión TRANSPORTE'!#REF!="Media",'Mapa Riesgos Gestión TRANSPORTE'!#REF!="Moderado"),CONCATENATE("R3C",'Mapa Riesgos Gestión TRANSPORTE'!#REF!),"")</f>
        <v>#REF!</v>
      </c>
      <c r="X28" s="63" t="e">
        <f>IF(AND('Mapa Riesgos Gestión TRANSPORTE'!#REF!="Media",'Mapa Riesgos Gestión TRANSPORTE'!#REF!="Moderado"),CONCATENATE("R3C",'Mapa Riesgos Gestión TRANSPORTE'!#REF!),"")</f>
        <v>#REF!</v>
      </c>
      <c r="Y28" s="63" t="e">
        <f>IF(AND('Mapa Riesgos Gestión TRANSPORTE'!#REF!="Media",'Mapa Riesgos Gestión TRANSPORTE'!#REF!="Moderado"),CONCATENATE("R3C",'Mapa Riesgos Gestión TRANSPORTE'!#REF!),"")</f>
        <v>#REF!</v>
      </c>
      <c r="Z28" s="63" t="e">
        <f>IF(AND('Mapa Riesgos Gestión TRANSPORTE'!#REF!="Media",'Mapa Riesgos Gestión TRANSPORTE'!#REF!="Moderado"),CONCATENATE("R3C",'Mapa Riesgos Gestión TRANSPORTE'!#REF!),"")</f>
        <v>#REF!</v>
      </c>
      <c r="AA28" s="64" t="e">
        <f>IF(AND('Mapa Riesgos Gestión TRANSPORTE'!#REF!="Media",'Mapa Riesgos Gestión TRANSPORTE'!#REF!="Moderado"),CONCATENATE("R3C",'Mapa Riesgos Gestión TRANSPORTE'!#REF!),"")</f>
        <v>#REF!</v>
      </c>
      <c r="AB28" s="47" t="e">
        <f>IF(AND('Mapa Riesgos Gestión TRANSPORTE'!#REF!="Media",'Mapa Riesgos Gestión TRANSPORTE'!#REF!="Mayor"),CONCATENATE("R3C",'Mapa Riesgos Gestión TRANSPORTE'!#REF!),"")</f>
        <v>#REF!</v>
      </c>
      <c r="AC28" s="48" t="e">
        <f>IF(AND('Mapa Riesgos Gestión TRANSPORTE'!#REF!="Media",'Mapa Riesgos Gestión TRANSPORTE'!#REF!="Mayor"),CONCATENATE("R3C",'Mapa Riesgos Gestión TRANSPORTE'!#REF!),"")</f>
        <v>#REF!</v>
      </c>
      <c r="AD28" s="48" t="e">
        <f>IF(AND('Mapa Riesgos Gestión TRANSPORTE'!#REF!="Media",'Mapa Riesgos Gestión TRANSPORTE'!#REF!="Mayor"),CONCATENATE("R3C",'Mapa Riesgos Gestión TRANSPORTE'!#REF!),"")</f>
        <v>#REF!</v>
      </c>
      <c r="AE28" s="48" t="e">
        <f>IF(AND('Mapa Riesgos Gestión TRANSPORTE'!#REF!="Media",'Mapa Riesgos Gestión TRANSPORTE'!#REF!="Mayor"),CONCATENATE("R3C",'Mapa Riesgos Gestión TRANSPORTE'!#REF!),"")</f>
        <v>#REF!</v>
      </c>
      <c r="AF28" s="48" t="e">
        <f>IF(AND('Mapa Riesgos Gestión TRANSPORTE'!#REF!="Media",'Mapa Riesgos Gestión TRANSPORTE'!#REF!="Mayor"),CONCATENATE("R3C",'Mapa Riesgos Gestión TRANSPORTE'!#REF!),"")</f>
        <v>#REF!</v>
      </c>
      <c r="AG28" s="49" t="e">
        <f>IF(AND('Mapa Riesgos Gestión TRANSPORTE'!#REF!="Media",'Mapa Riesgos Gestión TRANSPORTE'!#REF!="Mayor"),CONCATENATE("R3C",'Mapa Riesgos Gestión TRANSPORTE'!#REF!),"")</f>
        <v>#REF!</v>
      </c>
      <c r="AH28" s="50" t="e">
        <f>IF(AND('Mapa Riesgos Gestión TRANSPORTE'!#REF!="Media",'Mapa Riesgos Gestión TRANSPORTE'!#REF!="Catastrófico"),CONCATENATE("R3C",'Mapa Riesgos Gestión TRANSPORTE'!#REF!),"")</f>
        <v>#REF!</v>
      </c>
      <c r="AI28" s="51" t="e">
        <f>IF(AND('Mapa Riesgos Gestión TRANSPORTE'!#REF!="Media",'Mapa Riesgos Gestión TRANSPORTE'!#REF!="Catastrófico"),CONCATENATE("R3C",'Mapa Riesgos Gestión TRANSPORTE'!#REF!),"")</f>
        <v>#REF!</v>
      </c>
      <c r="AJ28" s="51" t="e">
        <f>IF(AND('Mapa Riesgos Gestión TRANSPORTE'!#REF!="Media",'Mapa Riesgos Gestión TRANSPORTE'!#REF!="Catastrófico"),CONCATENATE("R3C",'Mapa Riesgos Gestión TRANSPORTE'!#REF!),"")</f>
        <v>#REF!</v>
      </c>
      <c r="AK28" s="51" t="e">
        <f>IF(AND('Mapa Riesgos Gestión TRANSPORTE'!#REF!="Media",'Mapa Riesgos Gestión TRANSPORTE'!#REF!="Catastrófico"),CONCATENATE("R3C",'Mapa Riesgos Gestión TRANSPORTE'!#REF!),"")</f>
        <v>#REF!</v>
      </c>
      <c r="AL28" s="51" t="e">
        <f>IF(AND('Mapa Riesgos Gestión TRANSPORTE'!#REF!="Media",'Mapa Riesgos Gestión TRANSPORTE'!#REF!="Catastrófico"),CONCATENATE("R3C",'Mapa Riesgos Gestión TRANSPORTE'!#REF!),"")</f>
        <v>#REF!</v>
      </c>
      <c r="AM28" s="52" t="e">
        <f>IF(AND('Mapa Riesgos Gestión TRANSPORTE'!#REF!="Media",'Mapa Riesgos Gestión TRANSPORTE'!#REF!="Catastrófico"),CONCATENATE("R3C",'Mapa Riesgos Gestión TRANSPORTE'!#REF!),"")</f>
        <v>#REF!</v>
      </c>
      <c r="AN28" s="1"/>
      <c r="AO28" s="243"/>
      <c r="AP28" s="145"/>
      <c r="AQ28" s="145"/>
      <c r="AR28" s="145"/>
      <c r="AS28" s="145"/>
      <c r="AT28" s="244"/>
      <c r="AU28" s="1"/>
      <c r="AV28" s="1"/>
      <c r="AW28" s="1"/>
      <c r="AX28" s="1"/>
      <c r="AY28" s="1"/>
      <c r="AZ28" s="1"/>
      <c r="BA28" s="1"/>
      <c r="BB28" s="1"/>
      <c r="BC28" s="1"/>
      <c r="BD28" s="1"/>
      <c r="BE28" s="1"/>
      <c r="BF28" s="1"/>
      <c r="BG28" s="1"/>
      <c r="BH28" s="1"/>
      <c r="BI28" s="1"/>
    </row>
    <row r="29" spans="1:61" ht="15" customHeight="1" x14ac:dyDescent="0.25">
      <c r="A29" s="1"/>
      <c r="B29" s="260"/>
      <c r="C29" s="145"/>
      <c r="D29" s="146"/>
      <c r="E29" s="157"/>
      <c r="F29" s="145"/>
      <c r="G29" s="145"/>
      <c r="H29" s="145"/>
      <c r="I29" s="146"/>
      <c r="J29" s="62" t="e">
        <f>IF(AND('Mapa Riesgos Gestión TRANSPORTE'!#REF!="Media",'Mapa Riesgos Gestión TRANSPORTE'!#REF!="Leve"),CONCATENATE("R4C",'Mapa Riesgos Gestión TRANSPORTE'!#REF!),"")</f>
        <v>#REF!</v>
      </c>
      <c r="K29" s="63" t="e">
        <f>IF(AND('Mapa Riesgos Gestión TRANSPORTE'!#REF!="Media",'Mapa Riesgos Gestión TRANSPORTE'!#REF!="Leve"),CONCATENATE("R4C",'Mapa Riesgos Gestión TRANSPORTE'!#REF!),"")</f>
        <v>#REF!</v>
      </c>
      <c r="L29" s="63" t="e">
        <f>IF(AND('Mapa Riesgos Gestión TRANSPORTE'!#REF!="Media",'Mapa Riesgos Gestión TRANSPORTE'!#REF!="Leve"),CONCATENATE("R4C",'Mapa Riesgos Gestión TRANSPORTE'!#REF!),"")</f>
        <v>#REF!</v>
      </c>
      <c r="M29" s="63" t="e">
        <f>IF(AND('Mapa Riesgos Gestión TRANSPORTE'!#REF!="Media",'Mapa Riesgos Gestión TRANSPORTE'!#REF!="Leve"),CONCATENATE("R4C",'Mapa Riesgos Gestión TRANSPORTE'!#REF!),"")</f>
        <v>#REF!</v>
      </c>
      <c r="N29" s="63" t="e">
        <f>IF(AND('Mapa Riesgos Gestión TRANSPORTE'!#REF!="Media",'Mapa Riesgos Gestión TRANSPORTE'!#REF!="Leve"),CONCATENATE("R4C",'Mapa Riesgos Gestión TRANSPORTE'!#REF!),"")</f>
        <v>#REF!</v>
      </c>
      <c r="O29" s="64" t="e">
        <f>IF(AND('Mapa Riesgos Gestión TRANSPORTE'!#REF!="Media",'Mapa Riesgos Gestión TRANSPORTE'!#REF!="Leve"),CONCATENATE("R4C",'Mapa Riesgos Gestión TRANSPORTE'!#REF!),"")</f>
        <v>#REF!</v>
      </c>
      <c r="P29" s="62" t="e">
        <f>IF(AND('Mapa Riesgos Gestión TRANSPORTE'!#REF!="Media",'Mapa Riesgos Gestión TRANSPORTE'!#REF!="Menor"),CONCATENATE("R4C",'Mapa Riesgos Gestión TRANSPORTE'!#REF!),"")</f>
        <v>#REF!</v>
      </c>
      <c r="Q29" s="63" t="e">
        <f>IF(AND('Mapa Riesgos Gestión TRANSPORTE'!#REF!="Media",'Mapa Riesgos Gestión TRANSPORTE'!#REF!="Menor"),CONCATENATE("R4C",'Mapa Riesgos Gestión TRANSPORTE'!#REF!),"")</f>
        <v>#REF!</v>
      </c>
      <c r="R29" s="63" t="e">
        <f>IF(AND('Mapa Riesgos Gestión TRANSPORTE'!#REF!="Media",'Mapa Riesgos Gestión TRANSPORTE'!#REF!="Menor"),CONCATENATE("R4C",'Mapa Riesgos Gestión TRANSPORTE'!#REF!),"")</f>
        <v>#REF!</v>
      </c>
      <c r="S29" s="63" t="e">
        <f>IF(AND('Mapa Riesgos Gestión TRANSPORTE'!#REF!="Media",'Mapa Riesgos Gestión TRANSPORTE'!#REF!="Menor"),CONCATENATE("R4C",'Mapa Riesgos Gestión TRANSPORTE'!#REF!),"")</f>
        <v>#REF!</v>
      </c>
      <c r="T29" s="63" t="e">
        <f>IF(AND('Mapa Riesgos Gestión TRANSPORTE'!#REF!="Media",'Mapa Riesgos Gestión TRANSPORTE'!#REF!="Menor"),CONCATENATE("R4C",'Mapa Riesgos Gestión TRANSPORTE'!#REF!),"")</f>
        <v>#REF!</v>
      </c>
      <c r="U29" s="64" t="e">
        <f>IF(AND('Mapa Riesgos Gestión TRANSPORTE'!#REF!="Media",'Mapa Riesgos Gestión TRANSPORTE'!#REF!="Menor"),CONCATENATE("R4C",'Mapa Riesgos Gestión TRANSPORTE'!#REF!),"")</f>
        <v>#REF!</v>
      </c>
      <c r="V29" s="62" t="e">
        <f>IF(AND('Mapa Riesgos Gestión TRANSPORTE'!#REF!="Media",'Mapa Riesgos Gestión TRANSPORTE'!#REF!="Moderado"),CONCATENATE("R4C",'Mapa Riesgos Gestión TRANSPORTE'!#REF!),"")</f>
        <v>#REF!</v>
      </c>
      <c r="W29" s="63" t="e">
        <f>IF(AND('Mapa Riesgos Gestión TRANSPORTE'!#REF!="Media",'Mapa Riesgos Gestión TRANSPORTE'!#REF!="Moderado"),CONCATENATE("R4C",'Mapa Riesgos Gestión TRANSPORTE'!#REF!),"")</f>
        <v>#REF!</v>
      </c>
      <c r="X29" s="63" t="e">
        <f>IF(AND('Mapa Riesgos Gestión TRANSPORTE'!#REF!="Media",'Mapa Riesgos Gestión TRANSPORTE'!#REF!="Moderado"),CONCATENATE("R4C",'Mapa Riesgos Gestión TRANSPORTE'!#REF!),"")</f>
        <v>#REF!</v>
      </c>
      <c r="Y29" s="63" t="e">
        <f>IF(AND('Mapa Riesgos Gestión TRANSPORTE'!#REF!="Media",'Mapa Riesgos Gestión TRANSPORTE'!#REF!="Moderado"),CONCATENATE("R4C",'Mapa Riesgos Gestión TRANSPORTE'!#REF!),"")</f>
        <v>#REF!</v>
      </c>
      <c r="Z29" s="63" t="e">
        <f>IF(AND('Mapa Riesgos Gestión TRANSPORTE'!#REF!="Media",'Mapa Riesgos Gestión TRANSPORTE'!#REF!="Moderado"),CONCATENATE("R4C",'Mapa Riesgos Gestión TRANSPORTE'!#REF!),"")</f>
        <v>#REF!</v>
      </c>
      <c r="AA29" s="64" t="e">
        <f>IF(AND('Mapa Riesgos Gestión TRANSPORTE'!#REF!="Media",'Mapa Riesgos Gestión TRANSPORTE'!#REF!="Moderado"),CONCATENATE("R4C",'Mapa Riesgos Gestión TRANSPORTE'!#REF!),"")</f>
        <v>#REF!</v>
      </c>
      <c r="AB29" s="47" t="e">
        <f>IF(AND('Mapa Riesgos Gestión TRANSPORTE'!#REF!="Media",'Mapa Riesgos Gestión TRANSPORTE'!#REF!="Mayor"),CONCATENATE("R4C",'Mapa Riesgos Gestión TRANSPORTE'!#REF!),"")</f>
        <v>#REF!</v>
      </c>
      <c r="AC29" s="48" t="e">
        <f>IF(AND('Mapa Riesgos Gestión TRANSPORTE'!#REF!="Media",'Mapa Riesgos Gestión TRANSPORTE'!#REF!="Mayor"),CONCATENATE("R4C",'Mapa Riesgos Gestión TRANSPORTE'!#REF!),"")</f>
        <v>#REF!</v>
      </c>
      <c r="AD29" s="48" t="e">
        <f>IF(AND('Mapa Riesgos Gestión TRANSPORTE'!#REF!="Media",'Mapa Riesgos Gestión TRANSPORTE'!#REF!="Mayor"),CONCATENATE("R4C",'Mapa Riesgos Gestión TRANSPORTE'!#REF!),"")</f>
        <v>#REF!</v>
      </c>
      <c r="AE29" s="48" t="e">
        <f>IF(AND('Mapa Riesgos Gestión TRANSPORTE'!#REF!="Media",'Mapa Riesgos Gestión TRANSPORTE'!#REF!="Mayor"),CONCATENATE("R4C",'Mapa Riesgos Gestión TRANSPORTE'!#REF!),"")</f>
        <v>#REF!</v>
      </c>
      <c r="AF29" s="48" t="e">
        <f>IF(AND('Mapa Riesgos Gestión TRANSPORTE'!#REF!="Media",'Mapa Riesgos Gestión TRANSPORTE'!#REF!="Mayor"),CONCATENATE("R4C",'Mapa Riesgos Gestión TRANSPORTE'!#REF!),"")</f>
        <v>#REF!</v>
      </c>
      <c r="AG29" s="49" t="e">
        <f>IF(AND('Mapa Riesgos Gestión TRANSPORTE'!#REF!="Media",'Mapa Riesgos Gestión TRANSPORTE'!#REF!="Mayor"),CONCATENATE("R4C",'Mapa Riesgos Gestión TRANSPORTE'!#REF!),"")</f>
        <v>#REF!</v>
      </c>
      <c r="AH29" s="50" t="e">
        <f>IF(AND('Mapa Riesgos Gestión TRANSPORTE'!#REF!="Media",'Mapa Riesgos Gestión TRANSPORTE'!#REF!="Catastrófico"),CONCATENATE("R4C",'Mapa Riesgos Gestión TRANSPORTE'!#REF!),"")</f>
        <v>#REF!</v>
      </c>
      <c r="AI29" s="51" t="e">
        <f>IF(AND('Mapa Riesgos Gestión TRANSPORTE'!#REF!="Media",'Mapa Riesgos Gestión TRANSPORTE'!#REF!="Catastrófico"),CONCATENATE("R4C",'Mapa Riesgos Gestión TRANSPORTE'!#REF!),"")</f>
        <v>#REF!</v>
      </c>
      <c r="AJ29" s="51" t="e">
        <f>IF(AND('Mapa Riesgos Gestión TRANSPORTE'!#REF!="Media",'Mapa Riesgos Gestión TRANSPORTE'!#REF!="Catastrófico"),CONCATENATE("R4C",'Mapa Riesgos Gestión TRANSPORTE'!#REF!),"")</f>
        <v>#REF!</v>
      </c>
      <c r="AK29" s="51" t="e">
        <f>IF(AND('Mapa Riesgos Gestión TRANSPORTE'!#REF!="Media",'Mapa Riesgos Gestión TRANSPORTE'!#REF!="Catastrófico"),CONCATENATE("R4C",'Mapa Riesgos Gestión TRANSPORTE'!#REF!),"")</f>
        <v>#REF!</v>
      </c>
      <c r="AL29" s="51" t="e">
        <f>IF(AND('Mapa Riesgos Gestión TRANSPORTE'!#REF!="Media",'Mapa Riesgos Gestión TRANSPORTE'!#REF!="Catastrófico"),CONCATENATE("R4C",'Mapa Riesgos Gestión TRANSPORTE'!#REF!),"")</f>
        <v>#REF!</v>
      </c>
      <c r="AM29" s="52" t="e">
        <f>IF(AND('Mapa Riesgos Gestión TRANSPORTE'!#REF!="Media",'Mapa Riesgos Gestión TRANSPORTE'!#REF!="Catastrófico"),CONCATENATE("R4C",'Mapa Riesgos Gestión TRANSPORTE'!#REF!),"")</f>
        <v>#REF!</v>
      </c>
      <c r="AN29" s="1"/>
      <c r="AO29" s="243"/>
      <c r="AP29" s="145"/>
      <c r="AQ29" s="145"/>
      <c r="AR29" s="145"/>
      <c r="AS29" s="145"/>
      <c r="AT29" s="244"/>
      <c r="AU29" s="1"/>
      <c r="AV29" s="1"/>
      <c r="AW29" s="1"/>
      <c r="AX29" s="1"/>
      <c r="AY29" s="1"/>
      <c r="AZ29" s="1"/>
      <c r="BA29" s="1"/>
      <c r="BB29" s="1"/>
      <c r="BC29" s="1"/>
      <c r="BD29" s="1"/>
      <c r="BE29" s="1"/>
      <c r="BF29" s="1"/>
      <c r="BG29" s="1"/>
      <c r="BH29" s="1"/>
      <c r="BI29" s="1"/>
    </row>
    <row r="30" spans="1:61" ht="15" customHeight="1" x14ac:dyDescent="0.25">
      <c r="A30" s="1"/>
      <c r="B30" s="260"/>
      <c r="C30" s="145"/>
      <c r="D30" s="146"/>
      <c r="E30" s="157"/>
      <c r="F30" s="145"/>
      <c r="G30" s="145"/>
      <c r="H30" s="145"/>
      <c r="I30" s="146"/>
      <c r="J30" s="62" t="e">
        <f>IF(AND('Mapa Riesgos Gestión TRANSPORTE'!#REF!="Media",'Mapa Riesgos Gestión TRANSPORTE'!#REF!="Leve"),CONCATENATE("R5C",'Mapa Riesgos Gestión TRANSPORTE'!#REF!),"")</f>
        <v>#REF!</v>
      </c>
      <c r="K30" s="63" t="e">
        <f>IF(AND('Mapa Riesgos Gestión TRANSPORTE'!#REF!="Media",'Mapa Riesgos Gestión TRANSPORTE'!#REF!="Leve"),CONCATENATE("R5C",'Mapa Riesgos Gestión TRANSPORTE'!#REF!),"")</f>
        <v>#REF!</v>
      </c>
      <c r="L30" s="63" t="e">
        <f>IF(AND('Mapa Riesgos Gestión TRANSPORTE'!#REF!="Media",'Mapa Riesgos Gestión TRANSPORTE'!#REF!="Leve"),CONCATENATE("R5C",'Mapa Riesgos Gestión TRANSPORTE'!#REF!),"")</f>
        <v>#REF!</v>
      </c>
      <c r="M30" s="63" t="e">
        <f>IF(AND('Mapa Riesgos Gestión TRANSPORTE'!#REF!="Media",'Mapa Riesgos Gestión TRANSPORTE'!#REF!="Leve"),CONCATENATE("R5C",'Mapa Riesgos Gestión TRANSPORTE'!#REF!),"")</f>
        <v>#REF!</v>
      </c>
      <c r="N30" s="63" t="e">
        <f>IF(AND('Mapa Riesgos Gestión TRANSPORTE'!#REF!="Media",'Mapa Riesgos Gestión TRANSPORTE'!#REF!="Leve"),CONCATENATE("R5C",'Mapa Riesgos Gestión TRANSPORTE'!#REF!),"")</f>
        <v>#REF!</v>
      </c>
      <c r="O30" s="64" t="e">
        <f>IF(AND('Mapa Riesgos Gestión TRANSPORTE'!#REF!="Media",'Mapa Riesgos Gestión TRANSPORTE'!#REF!="Leve"),CONCATENATE("R5C",'Mapa Riesgos Gestión TRANSPORTE'!#REF!),"")</f>
        <v>#REF!</v>
      </c>
      <c r="P30" s="62" t="e">
        <f>IF(AND('Mapa Riesgos Gestión TRANSPORTE'!#REF!="Media",'Mapa Riesgos Gestión TRANSPORTE'!#REF!="Menor"),CONCATENATE("R5C",'Mapa Riesgos Gestión TRANSPORTE'!#REF!),"")</f>
        <v>#REF!</v>
      </c>
      <c r="Q30" s="63" t="e">
        <f>IF(AND('Mapa Riesgos Gestión TRANSPORTE'!#REF!="Media",'Mapa Riesgos Gestión TRANSPORTE'!#REF!="Menor"),CONCATENATE("R5C",'Mapa Riesgos Gestión TRANSPORTE'!#REF!),"")</f>
        <v>#REF!</v>
      </c>
      <c r="R30" s="63" t="e">
        <f>IF(AND('Mapa Riesgos Gestión TRANSPORTE'!#REF!="Media",'Mapa Riesgos Gestión TRANSPORTE'!#REF!="Menor"),CONCATENATE("R5C",'Mapa Riesgos Gestión TRANSPORTE'!#REF!),"")</f>
        <v>#REF!</v>
      </c>
      <c r="S30" s="63" t="e">
        <f>IF(AND('Mapa Riesgos Gestión TRANSPORTE'!#REF!="Media",'Mapa Riesgos Gestión TRANSPORTE'!#REF!="Menor"),CONCATENATE("R5C",'Mapa Riesgos Gestión TRANSPORTE'!#REF!),"")</f>
        <v>#REF!</v>
      </c>
      <c r="T30" s="63" t="e">
        <f>IF(AND('Mapa Riesgos Gestión TRANSPORTE'!#REF!="Media",'Mapa Riesgos Gestión TRANSPORTE'!#REF!="Menor"),CONCATENATE("R5C",'Mapa Riesgos Gestión TRANSPORTE'!#REF!),"")</f>
        <v>#REF!</v>
      </c>
      <c r="U30" s="64" t="e">
        <f>IF(AND('Mapa Riesgos Gestión TRANSPORTE'!#REF!="Media",'Mapa Riesgos Gestión TRANSPORTE'!#REF!="Menor"),CONCATENATE("R5C",'Mapa Riesgos Gestión TRANSPORTE'!#REF!),"")</f>
        <v>#REF!</v>
      </c>
      <c r="V30" s="62" t="e">
        <f>IF(AND('Mapa Riesgos Gestión TRANSPORTE'!#REF!="Media",'Mapa Riesgos Gestión TRANSPORTE'!#REF!="Moderado"),CONCATENATE("R5C",'Mapa Riesgos Gestión TRANSPORTE'!#REF!),"")</f>
        <v>#REF!</v>
      </c>
      <c r="W30" s="63" t="e">
        <f>IF(AND('Mapa Riesgos Gestión TRANSPORTE'!#REF!="Media",'Mapa Riesgos Gestión TRANSPORTE'!#REF!="Moderado"),CONCATENATE("R5C",'Mapa Riesgos Gestión TRANSPORTE'!#REF!),"")</f>
        <v>#REF!</v>
      </c>
      <c r="X30" s="63" t="e">
        <f>IF(AND('Mapa Riesgos Gestión TRANSPORTE'!#REF!="Media",'Mapa Riesgos Gestión TRANSPORTE'!#REF!="Moderado"),CONCATENATE("R5C",'Mapa Riesgos Gestión TRANSPORTE'!#REF!),"")</f>
        <v>#REF!</v>
      </c>
      <c r="Y30" s="63" t="e">
        <f>IF(AND('Mapa Riesgos Gestión TRANSPORTE'!#REF!="Media",'Mapa Riesgos Gestión TRANSPORTE'!#REF!="Moderado"),CONCATENATE("R5C",'Mapa Riesgos Gestión TRANSPORTE'!#REF!),"")</f>
        <v>#REF!</v>
      </c>
      <c r="Z30" s="63" t="e">
        <f>IF(AND('Mapa Riesgos Gestión TRANSPORTE'!#REF!="Media",'Mapa Riesgos Gestión TRANSPORTE'!#REF!="Moderado"),CONCATENATE("R5C",'Mapa Riesgos Gestión TRANSPORTE'!#REF!),"")</f>
        <v>#REF!</v>
      </c>
      <c r="AA30" s="64" t="e">
        <f>IF(AND('Mapa Riesgos Gestión TRANSPORTE'!#REF!="Media",'Mapa Riesgos Gestión TRANSPORTE'!#REF!="Moderado"),CONCATENATE("R5C",'Mapa Riesgos Gestión TRANSPORTE'!#REF!),"")</f>
        <v>#REF!</v>
      </c>
      <c r="AB30" s="47" t="e">
        <f>IF(AND('Mapa Riesgos Gestión TRANSPORTE'!#REF!="Media",'Mapa Riesgos Gestión TRANSPORTE'!#REF!="Mayor"),CONCATENATE("R5C",'Mapa Riesgos Gestión TRANSPORTE'!#REF!),"")</f>
        <v>#REF!</v>
      </c>
      <c r="AC30" s="48" t="e">
        <f>IF(AND('Mapa Riesgos Gestión TRANSPORTE'!#REF!="Media",'Mapa Riesgos Gestión TRANSPORTE'!#REF!="Mayor"),CONCATENATE("R5C",'Mapa Riesgos Gestión TRANSPORTE'!#REF!),"")</f>
        <v>#REF!</v>
      </c>
      <c r="AD30" s="48" t="e">
        <f>IF(AND('Mapa Riesgos Gestión TRANSPORTE'!#REF!="Media",'Mapa Riesgos Gestión TRANSPORTE'!#REF!="Mayor"),CONCATENATE("R5C",'Mapa Riesgos Gestión TRANSPORTE'!#REF!),"")</f>
        <v>#REF!</v>
      </c>
      <c r="AE30" s="48" t="e">
        <f>IF(AND('Mapa Riesgos Gestión TRANSPORTE'!#REF!="Media",'Mapa Riesgos Gestión TRANSPORTE'!#REF!="Mayor"),CONCATENATE("R5C",'Mapa Riesgos Gestión TRANSPORTE'!#REF!),"")</f>
        <v>#REF!</v>
      </c>
      <c r="AF30" s="48" t="e">
        <f>IF(AND('Mapa Riesgos Gestión TRANSPORTE'!#REF!="Media",'Mapa Riesgos Gestión TRANSPORTE'!#REF!="Mayor"),CONCATENATE("R5C",'Mapa Riesgos Gestión TRANSPORTE'!#REF!),"")</f>
        <v>#REF!</v>
      </c>
      <c r="AG30" s="49" t="e">
        <f>IF(AND('Mapa Riesgos Gestión TRANSPORTE'!#REF!="Media",'Mapa Riesgos Gestión TRANSPORTE'!#REF!="Mayor"),CONCATENATE("R5C",'Mapa Riesgos Gestión TRANSPORTE'!#REF!),"")</f>
        <v>#REF!</v>
      </c>
      <c r="AH30" s="50" t="e">
        <f>IF(AND('Mapa Riesgos Gestión TRANSPORTE'!#REF!="Media",'Mapa Riesgos Gestión TRANSPORTE'!#REF!="Catastrófico"),CONCATENATE("R5C",'Mapa Riesgos Gestión TRANSPORTE'!#REF!),"")</f>
        <v>#REF!</v>
      </c>
      <c r="AI30" s="51" t="e">
        <f>IF(AND('Mapa Riesgos Gestión TRANSPORTE'!#REF!="Media",'Mapa Riesgos Gestión TRANSPORTE'!#REF!="Catastrófico"),CONCATENATE("R5C",'Mapa Riesgos Gestión TRANSPORTE'!#REF!),"")</f>
        <v>#REF!</v>
      </c>
      <c r="AJ30" s="51" t="e">
        <f>IF(AND('Mapa Riesgos Gestión TRANSPORTE'!#REF!="Media",'Mapa Riesgos Gestión TRANSPORTE'!#REF!="Catastrófico"),CONCATENATE("R5C",'Mapa Riesgos Gestión TRANSPORTE'!#REF!),"")</f>
        <v>#REF!</v>
      </c>
      <c r="AK30" s="51" t="e">
        <f>IF(AND('Mapa Riesgos Gestión TRANSPORTE'!#REF!="Media",'Mapa Riesgos Gestión TRANSPORTE'!#REF!="Catastrófico"),CONCATENATE("R5C",'Mapa Riesgos Gestión TRANSPORTE'!#REF!),"")</f>
        <v>#REF!</v>
      </c>
      <c r="AL30" s="51" t="e">
        <f>IF(AND('Mapa Riesgos Gestión TRANSPORTE'!#REF!="Media",'Mapa Riesgos Gestión TRANSPORTE'!#REF!="Catastrófico"),CONCATENATE("R5C",'Mapa Riesgos Gestión TRANSPORTE'!#REF!),"")</f>
        <v>#REF!</v>
      </c>
      <c r="AM30" s="52" t="e">
        <f>IF(AND('Mapa Riesgos Gestión TRANSPORTE'!#REF!="Media",'Mapa Riesgos Gestión TRANSPORTE'!#REF!="Catastrófico"),CONCATENATE("R5C",'Mapa Riesgos Gestión TRANSPORTE'!#REF!),"")</f>
        <v>#REF!</v>
      </c>
      <c r="AN30" s="1"/>
      <c r="AO30" s="243"/>
      <c r="AP30" s="145"/>
      <c r="AQ30" s="145"/>
      <c r="AR30" s="145"/>
      <c r="AS30" s="145"/>
      <c r="AT30" s="244"/>
      <c r="AU30" s="1"/>
      <c r="AV30" s="1"/>
      <c r="AW30" s="1"/>
      <c r="AX30" s="1"/>
      <c r="AY30" s="1"/>
      <c r="AZ30" s="1"/>
      <c r="BA30" s="1"/>
      <c r="BB30" s="1"/>
      <c r="BC30" s="1"/>
      <c r="BD30" s="1"/>
      <c r="BE30" s="1"/>
      <c r="BF30" s="1"/>
      <c r="BG30" s="1"/>
      <c r="BH30" s="1"/>
      <c r="BI30" s="1"/>
    </row>
    <row r="31" spans="1:61" ht="15" customHeight="1" x14ac:dyDescent="0.25">
      <c r="A31" s="1"/>
      <c r="B31" s="260"/>
      <c r="C31" s="145"/>
      <c r="D31" s="146"/>
      <c r="E31" s="157"/>
      <c r="F31" s="145"/>
      <c r="G31" s="145"/>
      <c r="H31" s="145"/>
      <c r="I31" s="146"/>
      <c r="J31" s="62" t="e">
        <f>IF(AND('Mapa Riesgos Gestión TRANSPORTE'!#REF!="Media",'Mapa Riesgos Gestión TRANSPORTE'!#REF!="Leve"),CONCATENATE("R6C",'Mapa Riesgos Gestión TRANSPORTE'!#REF!),"")</f>
        <v>#REF!</v>
      </c>
      <c r="K31" s="63" t="e">
        <f>IF(AND('Mapa Riesgos Gestión TRANSPORTE'!#REF!="Media",'Mapa Riesgos Gestión TRANSPORTE'!#REF!="Leve"),CONCATENATE("R6C",'Mapa Riesgos Gestión TRANSPORTE'!#REF!),"")</f>
        <v>#REF!</v>
      </c>
      <c r="L31" s="63" t="e">
        <f>IF(AND('Mapa Riesgos Gestión TRANSPORTE'!#REF!="Media",'Mapa Riesgos Gestión TRANSPORTE'!#REF!="Leve"),CONCATENATE("R6C",'Mapa Riesgos Gestión TRANSPORTE'!#REF!),"")</f>
        <v>#REF!</v>
      </c>
      <c r="M31" s="63" t="e">
        <f>IF(AND('Mapa Riesgos Gestión TRANSPORTE'!#REF!="Media",'Mapa Riesgos Gestión TRANSPORTE'!#REF!="Leve"),CONCATENATE("R6C",'Mapa Riesgos Gestión TRANSPORTE'!#REF!),"")</f>
        <v>#REF!</v>
      </c>
      <c r="N31" s="63" t="e">
        <f>IF(AND('Mapa Riesgos Gestión TRANSPORTE'!#REF!="Media",'Mapa Riesgos Gestión TRANSPORTE'!#REF!="Leve"),CONCATENATE("R6C",'Mapa Riesgos Gestión TRANSPORTE'!#REF!),"")</f>
        <v>#REF!</v>
      </c>
      <c r="O31" s="64" t="e">
        <f>IF(AND('Mapa Riesgos Gestión TRANSPORTE'!#REF!="Media",'Mapa Riesgos Gestión TRANSPORTE'!#REF!="Leve"),CONCATENATE("R6C",'Mapa Riesgos Gestión TRANSPORTE'!#REF!),"")</f>
        <v>#REF!</v>
      </c>
      <c r="P31" s="62" t="e">
        <f>IF(AND('Mapa Riesgos Gestión TRANSPORTE'!#REF!="Media",'Mapa Riesgos Gestión TRANSPORTE'!#REF!="Menor"),CONCATENATE("R6C",'Mapa Riesgos Gestión TRANSPORTE'!#REF!),"")</f>
        <v>#REF!</v>
      </c>
      <c r="Q31" s="63" t="e">
        <f>IF(AND('Mapa Riesgos Gestión TRANSPORTE'!#REF!="Media",'Mapa Riesgos Gestión TRANSPORTE'!#REF!="Menor"),CONCATENATE("R6C",'Mapa Riesgos Gestión TRANSPORTE'!#REF!),"")</f>
        <v>#REF!</v>
      </c>
      <c r="R31" s="63" t="e">
        <f>IF(AND('Mapa Riesgos Gestión TRANSPORTE'!#REF!="Media",'Mapa Riesgos Gestión TRANSPORTE'!#REF!="Menor"),CONCATENATE("R6C",'Mapa Riesgos Gestión TRANSPORTE'!#REF!),"")</f>
        <v>#REF!</v>
      </c>
      <c r="S31" s="63" t="e">
        <f>IF(AND('Mapa Riesgos Gestión TRANSPORTE'!#REF!="Media",'Mapa Riesgos Gestión TRANSPORTE'!#REF!="Menor"),CONCATENATE("R6C",'Mapa Riesgos Gestión TRANSPORTE'!#REF!),"")</f>
        <v>#REF!</v>
      </c>
      <c r="T31" s="63" t="e">
        <f>IF(AND('Mapa Riesgos Gestión TRANSPORTE'!#REF!="Media",'Mapa Riesgos Gestión TRANSPORTE'!#REF!="Menor"),CONCATENATE("R6C",'Mapa Riesgos Gestión TRANSPORTE'!#REF!),"")</f>
        <v>#REF!</v>
      </c>
      <c r="U31" s="64" t="e">
        <f>IF(AND('Mapa Riesgos Gestión TRANSPORTE'!#REF!="Media",'Mapa Riesgos Gestión TRANSPORTE'!#REF!="Menor"),CONCATENATE("R6C",'Mapa Riesgos Gestión TRANSPORTE'!#REF!),"")</f>
        <v>#REF!</v>
      </c>
      <c r="V31" s="62" t="e">
        <f>IF(AND('Mapa Riesgos Gestión TRANSPORTE'!#REF!="Media",'Mapa Riesgos Gestión TRANSPORTE'!#REF!="Moderado"),CONCATENATE("R6C",'Mapa Riesgos Gestión TRANSPORTE'!#REF!),"")</f>
        <v>#REF!</v>
      </c>
      <c r="W31" s="63" t="e">
        <f>IF(AND('Mapa Riesgos Gestión TRANSPORTE'!#REF!="Media",'Mapa Riesgos Gestión TRANSPORTE'!#REF!="Moderado"),CONCATENATE("R6C",'Mapa Riesgos Gestión TRANSPORTE'!#REF!),"")</f>
        <v>#REF!</v>
      </c>
      <c r="X31" s="63" t="e">
        <f>IF(AND('Mapa Riesgos Gestión TRANSPORTE'!#REF!="Media",'Mapa Riesgos Gestión TRANSPORTE'!#REF!="Moderado"),CONCATENATE("R6C",'Mapa Riesgos Gestión TRANSPORTE'!#REF!),"")</f>
        <v>#REF!</v>
      </c>
      <c r="Y31" s="63" t="e">
        <f>IF(AND('Mapa Riesgos Gestión TRANSPORTE'!#REF!="Media",'Mapa Riesgos Gestión TRANSPORTE'!#REF!="Moderado"),CONCATENATE("R6C",'Mapa Riesgos Gestión TRANSPORTE'!#REF!),"")</f>
        <v>#REF!</v>
      </c>
      <c r="Z31" s="63" t="e">
        <f>IF(AND('Mapa Riesgos Gestión TRANSPORTE'!#REF!="Media",'Mapa Riesgos Gestión TRANSPORTE'!#REF!="Moderado"),CONCATENATE("R6C",'Mapa Riesgos Gestión TRANSPORTE'!#REF!),"")</f>
        <v>#REF!</v>
      </c>
      <c r="AA31" s="64" t="e">
        <f>IF(AND('Mapa Riesgos Gestión TRANSPORTE'!#REF!="Media",'Mapa Riesgos Gestión TRANSPORTE'!#REF!="Moderado"),CONCATENATE("R6C",'Mapa Riesgos Gestión TRANSPORTE'!#REF!),"")</f>
        <v>#REF!</v>
      </c>
      <c r="AB31" s="47" t="e">
        <f>IF(AND('Mapa Riesgos Gestión TRANSPORTE'!#REF!="Media",'Mapa Riesgos Gestión TRANSPORTE'!#REF!="Mayor"),CONCATENATE("R6C",'Mapa Riesgos Gestión TRANSPORTE'!#REF!),"")</f>
        <v>#REF!</v>
      </c>
      <c r="AC31" s="48" t="e">
        <f>IF(AND('Mapa Riesgos Gestión TRANSPORTE'!#REF!="Media",'Mapa Riesgos Gestión TRANSPORTE'!#REF!="Mayor"),CONCATENATE("R6C",'Mapa Riesgos Gestión TRANSPORTE'!#REF!),"")</f>
        <v>#REF!</v>
      </c>
      <c r="AD31" s="48" t="e">
        <f>IF(AND('Mapa Riesgos Gestión TRANSPORTE'!#REF!="Media",'Mapa Riesgos Gestión TRANSPORTE'!#REF!="Mayor"),CONCATENATE("R6C",'Mapa Riesgos Gestión TRANSPORTE'!#REF!),"")</f>
        <v>#REF!</v>
      </c>
      <c r="AE31" s="48" t="e">
        <f>IF(AND('Mapa Riesgos Gestión TRANSPORTE'!#REF!="Media",'Mapa Riesgos Gestión TRANSPORTE'!#REF!="Mayor"),CONCATENATE("R6C",'Mapa Riesgos Gestión TRANSPORTE'!#REF!),"")</f>
        <v>#REF!</v>
      </c>
      <c r="AF31" s="48" t="e">
        <f>IF(AND('Mapa Riesgos Gestión TRANSPORTE'!#REF!="Media",'Mapa Riesgos Gestión TRANSPORTE'!#REF!="Mayor"),CONCATENATE("R6C",'Mapa Riesgos Gestión TRANSPORTE'!#REF!),"")</f>
        <v>#REF!</v>
      </c>
      <c r="AG31" s="49" t="e">
        <f>IF(AND('Mapa Riesgos Gestión TRANSPORTE'!#REF!="Media",'Mapa Riesgos Gestión TRANSPORTE'!#REF!="Mayor"),CONCATENATE("R6C",'Mapa Riesgos Gestión TRANSPORTE'!#REF!),"")</f>
        <v>#REF!</v>
      </c>
      <c r="AH31" s="50" t="e">
        <f>IF(AND('Mapa Riesgos Gestión TRANSPORTE'!#REF!="Media",'Mapa Riesgos Gestión TRANSPORTE'!#REF!="Catastrófico"),CONCATENATE("R6C",'Mapa Riesgos Gestión TRANSPORTE'!#REF!),"")</f>
        <v>#REF!</v>
      </c>
      <c r="AI31" s="51" t="e">
        <f>IF(AND('Mapa Riesgos Gestión TRANSPORTE'!#REF!="Media",'Mapa Riesgos Gestión TRANSPORTE'!#REF!="Catastrófico"),CONCATENATE("R6C",'Mapa Riesgos Gestión TRANSPORTE'!#REF!),"")</f>
        <v>#REF!</v>
      </c>
      <c r="AJ31" s="51" t="e">
        <f>IF(AND('Mapa Riesgos Gestión TRANSPORTE'!#REF!="Media",'Mapa Riesgos Gestión TRANSPORTE'!#REF!="Catastrófico"),CONCATENATE("R6C",'Mapa Riesgos Gestión TRANSPORTE'!#REF!),"")</f>
        <v>#REF!</v>
      </c>
      <c r="AK31" s="51" t="e">
        <f>IF(AND('Mapa Riesgos Gestión TRANSPORTE'!#REF!="Media",'Mapa Riesgos Gestión TRANSPORTE'!#REF!="Catastrófico"),CONCATENATE("R6C",'Mapa Riesgos Gestión TRANSPORTE'!#REF!),"")</f>
        <v>#REF!</v>
      </c>
      <c r="AL31" s="51" t="e">
        <f>IF(AND('Mapa Riesgos Gestión TRANSPORTE'!#REF!="Media",'Mapa Riesgos Gestión TRANSPORTE'!#REF!="Catastrófico"),CONCATENATE("R6C",'Mapa Riesgos Gestión TRANSPORTE'!#REF!),"")</f>
        <v>#REF!</v>
      </c>
      <c r="AM31" s="52" t="e">
        <f>IF(AND('Mapa Riesgos Gestión TRANSPORTE'!#REF!="Media",'Mapa Riesgos Gestión TRANSPORTE'!#REF!="Catastrófico"),CONCATENATE("R6C",'Mapa Riesgos Gestión TRANSPORTE'!#REF!),"")</f>
        <v>#REF!</v>
      </c>
      <c r="AN31" s="1"/>
      <c r="AO31" s="243"/>
      <c r="AP31" s="145"/>
      <c r="AQ31" s="145"/>
      <c r="AR31" s="145"/>
      <c r="AS31" s="145"/>
      <c r="AT31" s="244"/>
      <c r="AU31" s="1"/>
      <c r="AV31" s="1"/>
      <c r="AW31" s="1"/>
      <c r="AX31" s="1"/>
      <c r="AY31" s="1"/>
      <c r="AZ31" s="1"/>
      <c r="BA31" s="1"/>
      <c r="BB31" s="1"/>
      <c r="BC31" s="1"/>
      <c r="BD31" s="1"/>
      <c r="BE31" s="1"/>
      <c r="BF31" s="1"/>
      <c r="BG31" s="1"/>
      <c r="BH31" s="1"/>
      <c r="BI31" s="1"/>
    </row>
    <row r="32" spans="1:61" ht="15" customHeight="1" x14ac:dyDescent="0.25">
      <c r="A32" s="1"/>
      <c r="B32" s="260"/>
      <c r="C32" s="145"/>
      <c r="D32" s="146"/>
      <c r="E32" s="157"/>
      <c r="F32" s="145"/>
      <c r="G32" s="145"/>
      <c r="H32" s="145"/>
      <c r="I32" s="146"/>
      <c r="J32" s="62" t="e">
        <f>IF(AND('Mapa Riesgos Gestión TRANSPORTE'!#REF!="Media",'Mapa Riesgos Gestión TRANSPORTE'!#REF!="Leve"),CONCATENATE("R7C",'Mapa Riesgos Gestión TRANSPORTE'!#REF!),"")</f>
        <v>#REF!</v>
      </c>
      <c r="K32" s="63" t="e">
        <f>IF(AND('Mapa Riesgos Gestión TRANSPORTE'!#REF!="Media",'Mapa Riesgos Gestión TRANSPORTE'!#REF!="Leve"),CONCATENATE("R7C",'Mapa Riesgos Gestión TRANSPORTE'!#REF!),"")</f>
        <v>#REF!</v>
      </c>
      <c r="L32" s="63" t="e">
        <f>IF(AND('Mapa Riesgos Gestión TRANSPORTE'!#REF!="Media",'Mapa Riesgos Gestión TRANSPORTE'!#REF!="Leve"),CONCATENATE("R7C",'Mapa Riesgos Gestión TRANSPORTE'!#REF!),"")</f>
        <v>#REF!</v>
      </c>
      <c r="M32" s="63" t="e">
        <f>IF(AND('Mapa Riesgos Gestión TRANSPORTE'!#REF!="Media",'Mapa Riesgos Gestión TRANSPORTE'!#REF!="Leve"),CONCATENATE("R7C",'Mapa Riesgos Gestión TRANSPORTE'!#REF!),"")</f>
        <v>#REF!</v>
      </c>
      <c r="N32" s="63" t="e">
        <f>IF(AND('Mapa Riesgos Gestión TRANSPORTE'!#REF!="Media",'Mapa Riesgos Gestión TRANSPORTE'!#REF!="Leve"),CONCATENATE("R7C",'Mapa Riesgos Gestión TRANSPORTE'!#REF!),"")</f>
        <v>#REF!</v>
      </c>
      <c r="O32" s="64" t="e">
        <f>IF(AND('Mapa Riesgos Gestión TRANSPORTE'!#REF!="Media",'Mapa Riesgos Gestión TRANSPORTE'!#REF!="Leve"),CONCATENATE("R7C",'Mapa Riesgos Gestión TRANSPORTE'!#REF!),"")</f>
        <v>#REF!</v>
      </c>
      <c r="P32" s="62" t="e">
        <f>IF(AND('Mapa Riesgos Gestión TRANSPORTE'!#REF!="Media",'Mapa Riesgos Gestión TRANSPORTE'!#REF!="Menor"),CONCATENATE("R7C",'Mapa Riesgos Gestión TRANSPORTE'!#REF!),"")</f>
        <v>#REF!</v>
      </c>
      <c r="Q32" s="63" t="e">
        <f>IF(AND('Mapa Riesgos Gestión TRANSPORTE'!#REF!="Media",'Mapa Riesgos Gestión TRANSPORTE'!#REF!="Menor"),CONCATENATE("R7C",'Mapa Riesgos Gestión TRANSPORTE'!#REF!),"")</f>
        <v>#REF!</v>
      </c>
      <c r="R32" s="63" t="e">
        <f>IF(AND('Mapa Riesgos Gestión TRANSPORTE'!#REF!="Media",'Mapa Riesgos Gestión TRANSPORTE'!#REF!="Menor"),CONCATENATE("R7C",'Mapa Riesgos Gestión TRANSPORTE'!#REF!),"")</f>
        <v>#REF!</v>
      </c>
      <c r="S32" s="63" t="e">
        <f>IF(AND('Mapa Riesgos Gestión TRANSPORTE'!#REF!="Media",'Mapa Riesgos Gestión TRANSPORTE'!#REF!="Menor"),CONCATENATE("R7C",'Mapa Riesgos Gestión TRANSPORTE'!#REF!),"")</f>
        <v>#REF!</v>
      </c>
      <c r="T32" s="63" t="e">
        <f>IF(AND('Mapa Riesgos Gestión TRANSPORTE'!#REF!="Media",'Mapa Riesgos Gestión TRANSPORTE'!#REF!="Menor"),CONCATENATE("R7C",'Mapa Riesgos Gestión TRANSPORTE'!#REF!),"")</f>
        <v>#REF!</v>
      </c>
      <c r="U32" s="64" t="e">
        <f>IF(AND('Mapa Riesgos Gestión TRANSPORTE'!#REF!="Media",'Mapa Riesgos Gestión TRANSPORTE'!#REF!="Menor"),CONCATENATE("R7C",'Mapa Riesgos Gestión TRANSPORTE'!#REF!),"")</f>
        <v>#REF!</v>
      </c>
      <c r="V32" s="62" t="e">
        <f>IF(AND('Mapa Riesgos Gestión TRANSPORTE'!#REF!="Media",'Mapa Riesgos Gestión TRANSPORTE'!#REF!="Moderado"),CONCATENATE("R7C",'Mapa Riesgos Gestión TRANSPORTE'!#REF!),"")</f>
        <v>#REF!</v>
      </c>
      <c r="W32" s="63" t="e">
        <f>IF(AND('Mapa Riesgos Gestión TRANSPORTE'!#REF!="Media",'Mapa Riesgos Gestión TRANSPORTE'!#REF!="Moderado"),CONCATENATE("R7C",'Mapa Riesgos Gestión TRANSPORTE'!#REF!),"")</f>
        <v>#REF!</v>
      </c>
      <c r="X32" s="63" t="e">
        <f>IF(AND('Mapa Riesgos Gestión TRANSPORTE'!#REF!="Media",'Mapa Riesgos Gestión TRANSPORTE'!#REF!="Moderado"),CONCATENATE("R7C",'Mapa Riesgos Gestión TRANSPORTE'!#REF!),"")</f>
        <v>#REF!</v>
      </c>
      <c r="Y32" s="63" t="e">
        <f>IF(AND('Mapa Riesgos Gestión TRANSPORTE'!#REF!="Media",'Mapa Riesgos Gestión TRANSPORTE'!#REF!="Moderado"),CONCATENATE("R7C",'Mapa Riesgos Gestión TRANSPORTE'!#REF!),"")</f>
        <v>#REF!</v>
      </c>
      <c r="Z32" s="63" t="e">
        <f>IF(AND('Mapa Riesgos Gestión TRANSPORTE'!#REF!="Media",'Mapa Riesgos Gestión TRANSPORTE'!#REF!="Moderado"),CONCATENATE("R7C",'Mapa Riesgos Gestión TRANSPORTE'!#REF!),"")</f>
        <v>#REF!</v>
      </c>
      <c r="AA32" s="64" t="e">
        <f>IF(AND('Mapa Riesgos Gestión TRANSPORTE'!#REF!="Media",'Mapa Riesgos Gestión TRANSPORTE'!#REF!="Moderado"),CONCATENATE("R7C",'Mapa Riesgos Gestión TRANSPORTE'!#REF!),"")</f>
        <v>#REF!</v>
      </c>
      <c r="AB32" s="47" t="e">
        <f>IF(AND('Mapa Riesgos Gestión TRANSPORTE'!#REF!="Media",'Mapa Riesgos Gestión TRANSPORTE'!#REF!="Mayor"),CONCATENATE("R7C",'Mapa Riesgos Gestión TRANSPORTE'!#REF!),"")</f>
        <v>#REF!</v>
      </c>
      <c r="AC32" s="48" t="e">
        <f>IF(AND('Mapa Riesgos Gestión TRANSPORTE'!#REF!="Media",'Mapa Riesgos Gestión TRANSPORTE'!#REF!="Mayor"),CONCATENATE("R7C",'Mapa Riesgos Gestión TRANSPORTE'!#REF!),"")</f>
        <v>#REF!</v>
      </c>
      <c r="AD32" s="48" t="e">
        <f>IF(AND('Mapa Riesgos Gestión TRANSPORTE'!#REF!="Media",'Mapa Riesgos Gestión TRANSPORTE'!#REF!="Mayor"),CONCATENATE("R7C",'Mapa Riesgos Gestión TRANSPORTE'!#REF!),"")</f>
        <v>#REF!</v>
      </c>
      <c r="AE32" s="48" t="e">
        <f>IF(AND('Mapa Riesgos Gestión TRANSPORTE'!#REF!="Media",'Mapa Riesgos Gestión TRANSPORTE'!#REF!="Mayor"),CONCATENATE("R7C",'Mapa Riesgos Gestión TRANSPORTE'!#REF!),"")</f>
        <v>#REF!</v>
      </c>
      <c r="AF32" s="48" t="e">
        <f>IF(AND('Mapa Riesgos Gestión TRANSPORTE'!#REF!="Media",'Mapa Riesgos Gestión TRANSPORTE'!#REF!="Mayor"),CONCATENATE("R7C",'Mapa Riesgos Gestión TRANSPORTE'!#REF!),"")</f>
        <v>#REF!</v>
      </c>
      <c r="AG32" s="49" t="e">
        <f>IF(AND('Mapa Riesgos Gestión TRANSPORTE'!#REF!="Media",'Mapa Riesgos Gestión TRANSPORTE'!#REF!="Mayor"),CONCATENATE("R7C",'Mapa Riesgos Gestión TRANSPORTE'!#REF!),"")</f>
        <v>#REF!</v>
      </c>
      <c r="AH32" s="50" t="e">
        <f>IF(AND('Mapa Riesgos Gestión TRANSPORTE'!#REF!="Media",'Mapa Riesgos Gestión TRANSPORTE'!#REF!="Catastrófico"),CONCATENATE("R7C",'Mapa Riesgos Gestión TRANSPORTE'!#REF!),"")</f>
        <v>#REF!</v>
      </c>
      <c r="AI32" s="51" t="e">
        <f>IF(AND('Mapa Riesgos Gestión TRANSPORTE'!#REF!="Media",'Mapa Riesgos Gestión TRANSPORTE'!#REF!="Catastrófico"),CONCATENATE("R7C",'Mapa Riesgos Gestión TRANSPORTE'!#REF!),"")</f>
        <v>#REF!</v>
      </c>
      <c r="AJ32" s="51" t="e">
        <f>IF(AND('Mapa Riesgos Gestión TRANSPORTE'!#REF!="Media",'Mapa Riesgos Gestión TRANSPORTE'!#REF!="Catastrófico"),CONCATENATE("R7C",'Mapa Riesgos Gestión TRANSPORTE'!#REF!),"")</f>
        <v>#REF!</v>
      </c>
      <c r="AK32" s="51" t="e">
        <f>IF(AND('Mapa Riesgos Gestión TRANSPORTE'!#REF!="Media",'Mapa Riesgos Gestión TRANSPORTE'!#REF!="Catastrófico"),CONCATENATE("R7C",'Mapa Riesgos Gestión TRANSPORTE'!#REF!),"")</f>
        <v>#REF!</v>
      </c>
      <c r="AL32" s="51" t="e">
        <f>IF(AND('Mapa Riesgos Gestión TRANSPORTE'!#REF!="Media",'Mapa Riesgos Gestión TRANSPORTE'!#REF!="Catastrófico"),CONCATENATE("R7C",'Mapa Riesgos Gestión TRANSPORTE'!#REF!),"")</f>
        <v>#REF!</v>
      </c>
      <c r="AM32" s="52" t="e">
        <f>IF(AND('Mapa Riesgos Gestión TRANSPORTE'!#REF!="Media",'Mapa Riesgos Gestión TRANSPORTE'!#REF!="Catastrófico"),CONCATENATE("R7C",'Mapa Riesgos Gestión TRANSPORTE'!#REF!),"")</f>
        <v>#REF!</v>
      </c>
      <c r="AN32" s="1"/>
      <c r="AO32" s="243"/>
      <c r="AP32" s="145"/>
      <c r="AQ32" s="145"/>
      <c r="AR32" s="145"/>
      <c r="AS32" s="145"/>
      <c r="AT32" s="244"/>
      <c r="AU32" s="1"/>
      <c r="AV32" s="1"/>
      <c r="AW32" s="1"/>
      <c r="AX32" s="1"/>
      <c r="AY32" s="1"/>
      <c r="AZ32" s="1"/>
      <c r="BA32" s="1"/>
      <c r="BB32" s="1"/>
      <c r="BC32" s="1"/>
      <c r="BD32" s="1"/>
      <c r="BE32" s="1"/>
      <c r="BF32" s="1"/>
      <c r="BG32" s="1"/>
      <c r="BH32" s="1"/>
      <c r="BI32" s="1"/>
    </row>
    <row r="33" spans="1:61" ht="15" customHeight="1" x14ac:dyDescent="0.25">
      <c r="A33" s="1"/>
      <c r="B33" s="260"/>
      <c r="C33" s="145"/>
      <c r="D33" s="146"/>
      <c r="E33" s="157"/>
      <c r="F33" s="145"/>
      <c r="G33" s="145"/>
      <c r="H33" s="145"/>
      <c r="I33" s="146"/>
      <c r="J33" s="62" t="e">
        <f>IF(AND('Mapa Riesgos Gestión TRANSPORTE'!#REF!="Media",'Mapa Riesgos Gestión TRANSPORTE'!#REF!="Leve"),CONCATENATE("R8C",'Mapa Riesgos Gestión TRANSPORTE'!#REF!),"")</f>
        <v>#REF!</v>
      </c>
      <c r="K33" s="63" t="e">
        <f>IF(AND('Mapa Riesgos Gestión TRANSPORTE'!#REF!="Media",'Mapa Riesgos Gestión TRANSPORTE'!#REF!="Leve"),CONCATENATE("R8C",'Mapa Riesgos Gestión TRANSPORTE'!#REF!),"")</f>
        <v>#REF!</v>
      </c>
      <c r="L33" s="63" t="e">
        <f>IF(AND('Mapa Riesgos Gestión TRANSPORTE'!#REF!="Media",'Mapa Riesgos Gestión TRANSPORTE'!#REF!="Leve"),CONCATENATE("R8C",'Mapa Riesgos Gestión TRANSPORTE'!#REF!),"")</f>
        <v>#REF!</v>
      </c>
      <c r="M33" s="63" t="e">
        <f>IF(AND('Mapa Riesgos Gestión TRANSPORTE'!#REF!="Media",'Mapa Riesgos Gestión TRANSPORTE'!#REF!="Leve"),CONCATENATE("R8C",'Mapa Riesgos Gestión TRANSPORTE'!#REF!),"")</f>
        <v>#REF!</v>
      </c>
      <c r="N33" s="63" t="e">
        <f>IF(AND('Mapa Riesgos Gestión TRANSPORTE'!#REF!="Media",'Mapa Riesgos Gestión TRANSPORTE'!#REF!="Leve"),CONCATENATE("R8C",'Mapa Riesgos Gestión TRANSPORTE'!#REF!),"")</f>
        <v>#REF!</v>
      </c>
      <c r="O33" s="64" t="e">
        <f>IF(AND('Mapa Riesgos Gestión TRANSPORTE'!#REF!="Media",'Mapa Riesgos Gestión TRANSPORTE'!#REF!="Leve"),CONCATENATE("R8C",'Mapa Riesgos Gestión TRANSPORTE'!#REF!),"")</f>
        <v>#REF!</v>
      </c>
      <c r="P33" s="62" t="e">
        <f>IF(AND('Mapa Riesgos Gestión TRANSPORTE'!#REF!="Media",'Mapa Riesgos Gestión TRANSPORTE'!#REF!="Menor"),CONCATENATE("R8C",'Mapa Riesgos Gestión TRANSPORTE'!#REF!),"")</f>
        <v>#REF!</v>
      </c>
      <c r="Q33" s="63" t="e">
        <f>IF(AND('Mapa Riesgos Gestión TRANSPORTE'!#REF!="Media",'Mapa Riesgos Gestión TRANSPORTE'!#REF!="Menor"),CONCATENATE("R8C",'Mapa Riesgos Gestión TRANSPORTE'!#REF!),"")</f>
        <v>#REF!</v>
      </c>
      <c r="R33" s="63" t="e">
        <f>IF(AND('Mapa Riesgos Gestión TRANSPORTE'!#REF!="Media",'Mapa Riesgos Gestión TRANSPORTE'!#REF!="Menor"),CONCATENATE("R8C",'Mapa Riesgos Gestión TRANSPORTE'!#REF!),"")</f>
        <v>#REF!</v>
      </c>
      <c r="S33" s="63" t="e">
        <f>IF(AND('Mapa Riesgos Gestión TRANSPORTE'!#REF!="Media",'Mapa Riesgos Gestión TRANSPORTE'!#REF!="Menor"),CONCATENATE("R8C",'Mapa Riesgos Gestión TRANSPORTE'!#REF!),"")</f>
        <v>#REF!</v>
      </c>
      <c r="T33" s="63" t="e">
        <f>IF(AND('Mapa Riesgos Gestión TRANSPORTE'!#REF!="Media",'Mapa Riesgos Gestión TRANSPORTE'!#REF!="Menor"),CONCATENATE("R8C",'Mapa Riesgos Gestión TRANSPORTE'!#REF!),"")</f>
        <v>#REF!</v>
      </c>
      <c r="U33" s="64" t="e">
        <f>IF(AND('Mapa Riesgos Gestión TRANSPORTE'!#REF!="Media",'Mapa Riesgos Gestión TRANSPORTE'!#REF!="Menor"),CONCATENATE("R8C",'Mapa Riesgos Gestión TRANSPORTE'!#REF!),"")</f>
        <v>#REF!</v>
      </c>
      <c r="V33" s="62" t="e">
        <f>IF(AND('Mapa Riesgos Gestión TRANSPORTE'!#REF!="Media",'Mapa Riesgos Gestión TRANSPORTE'!#REF!="Moderado"),CONCATENATE("R8C",'Mapa Riesgos Gestión TRANSPORTE'!#REF!),"")</f>
        <v>#REF!</v>
      </c>
      <c r="W33" s="63" t="e">
        <f>IF(AND('Mapa Riesgos Gestión TRANSPORTE'!#REF!="Media",'Mapa Riesgos Gestión TRANSPORTE'!#REF!="Moderado"),CONCATENATE("R8C",'Mapa Riesgos Gestión TRANSPORTE'!#REF!),"")</f>
        <v>#REF!</v>
      </c>
      <c r="X33" s="63" t="e">
        <f>IF(AND('Mapa Riesgos Gestión TRANSPORTE'!#REF!="Media",'Mapa Riesgos Gestión TRANSPORTE'!#REF!="Moderado"),CONCATENATE("R8C",'Mapa Riesgos Gestión TRANSPORTE'!#REF!),"")</f>
        <v>#REF!</v>
      </c>
      <c r="Y33" s="63" t="e">
        <f>IF(AND('Mapa Riesgos Gestión TRANSPORTE'!#REF!="Media",'Mapa Riesgos Gestión TRANSPORTE'!#REF!="Moderado"),CONCATENATE("R8C",'Mapa Riesgos Gestión TRANSPORTE'!#REF!),"")</f>
        <v>#REF!</v>
      </c>
      <c r="Z33" s="63" t="e">
        <f>IF(AND('Mapa Riesgos Gestión TRANSPORTE'!#REF!="Media",'Mapa Riesgos Gestión TRANSPORTE'!#REF!="Moderado"),CONCATENATE("R8C",'Mapa Riesgos Gestión TRANSPORTE'!#REF!),"")</f>
        <v>#REF!</v>
      </c>
      <c r="AA33" s="64" t="e">
        <f>IF(AND('Mapa Riesgos Gestión TRANSPORTE'!#REF!="Media",'Mapa Riesgos Gestión TRANSPORTE'!#REF!="Moderado"),CONCATENATE("R8C",'Mapa Riesgos Gestión TRANSPORTE'!#REF!),"")</f>
        <v>#REF!</v>
      </c>
      <c r="AB33" s="47" t="e">
        <f>IF(AND('Mapa Riesgos Gestión TRANSPORTE'!#REF!="Media",'Mapa Riesgos Gestión TRANSPORTE'!#REF!="Mayor"),CONCATENATE("R8C",'Mapa Riesgos Gestión TRANSPORTE'!#REF!),"")</f>
        <v>#REF!</v>
      </c>
      <c r="AC33" s="48" t="e">
        <f>IF(AND('Mapa Riesgos Gestión TRANSPORTE'!#REF!="Media",'Mapa Riesgos Gestión TRANSPORTE'!#REF!="Mayor"),CONCATENATE("R8C",'Mapa Riesgos Gestión TRANSPORTE'!#REF!),"")</f>
        <v>#REF!</v>
      </c>
      <c r="AD33" s="48" t="e">
        <f>IF(AND('Mapa Riesgos Gestión TRANSPORTE'!#REF!="Media",'Mapa Riesgos Gestión TRANSPORTE'!#REF!="Mayor"),CONCATENATE("R8C",'Mapa Riesgos Gestión TRANSPORTE'!#REF!),"")</f>
        <v>#REF!</v>
      </c>
      <c r="AE33" s="48" t="e">
        <f>IF(AND('Mapa Riesgos Gestión TRANSPORTE'!#REF!="Media",'Mapa Riesgos Gestión TRANSPORTE'!#REF!="Mayor"),CONCATENATE("R8C",'Mapa Riesgos Gestión TRANSPORTE'!#REF!),"")</f>
        <v>#REF!</v>
      </c>
      <c r="AF33" s="48" t="e">
        <f>IF(AND('Mapa Riesgos Gestión TRANSPORTE'!#REF!="Media",'Mapa Riesgos Gestión TRANSPORTE'!#REF!="Mayor"),CONCATENATE("R8C",'Mapa Riesgos Gestión TRANSPORTE'!#REF!),"")</f>
        <v>#REF!</v>
      </c>
      <c r="AG33" s="49" t="e">
        <f>IF(AND('Mapa Riesgos Gestión TRANSPORTE'!#REF!="Media",'Mapa Riesgos Gestión TRANSPORTE'!#REF!="Mayor"),CONCATENATE("R8C",'Mapa Riesgos Gestión TRANSPORTE'!#REF!),"")</f>
        <v>#REF!</v>
      </c>
      <c r="AH33" s="50" t="e">
        <f>IF(AND('Mapa Riesgos Gestión TRANSPORTE'!#REF!="Media",'Mapa Riesgos Gestión TRANSPORTE'!#REF!="Catastrófico"),CONCATENATE("R8C",'Mapa Riesgos Gestión TRANSPORTE'!#REF!),"")</f>
        <v>#REF!</v>
      </c>
      <c r="AI33" s="51" t="e">
        <f>IF(AND('Mapa Riesgos Gestión TRANSPORTE'!#REF!="Media",'Mapa Riesgos Gestión TRANSPORTE'!#REF!="Catastrófico"),CONCATENATE("R8C",'Mapa Riesgos Gestión TRANSPORTE'!#REF!),"")</f>
        <v>#REF!</v>
      </c>
      <c r="AJ33" s="51" t="e">
        <f>IF(AND('Mapa Riesgos Gestión TRANSPORTE'!#REF!="Media",'Mapa Riesgos Gestión TRANSPORTE'!#REF!="Catastrófico"),CONCATENATE("R8C",'Mapa Riesgos Gestión TRANSPORTE'!#REF!),"")</f>
        <v>#REF!</v>
      </c>
      <c r="AK33" s="51" t="e">
        <f>IF(AND('Mapa Riesgos Gestión TRANSPORTE'!#REF!="Media",'Mapa Riesgos Gestión TRANSPORTE'!#REF!="Catastrófico"),CONCATENATE("R8C",'Mapa Riesgos Gestión TRANSPORTE'!#REF!),"")</f>
        <v>#REF!</v>
      </c>
      <c r="AL33" s="51" t="e">
        <f>IF(AND('Mapa Riesgos Gestión TRANSPORTE'!#REF!="Media",'Mapa Riesgos Gestión TRANSPORTE'!#REF!="Catastrófico"),CONCATENATE("R8C",'Mapa Riesgos Gestión TRANSPORTE'!#REF!),"")</f>
        <v>#REF!</v>
      </c>
      <c r="AM33" s="52" t="e">
        <f>IF(AND('Mapa Riesgos Gestión TRANSPORTE'!#REF!="Media",'Mapa Riesgos Gestión TRANSPORTE'!#REF!="Catastrófico"),CONCATENATE("R8C",'Mapa Riesgos Gestión TRANSPORTE'!#REF!),"")</f>
        <v>#REF!</v>
      </c>
      <c r="AN33" s="1"/>
      <c r="AO33" s="243"/>
      <c r="AP33" s="145"/>
      <c r="AQ33" s="145"/>
      <c r="AR33" s="145"/>
      <c r="AS33" s="145"/>
      <c r="AT33" s="244"/>
      <c r="AU33" s="1"/>
      <c r="AV33" s="1"/>
      <c r="AW33" s="1"/>
      <c r="AX33" s="1"/>
      <c r="AY33" s="1"/>
      <c r="AZ33" s="1"/>
      <c r="BA33" s="1"/>
      <c r="BB33" s="1"/>
      <c r="BC33" s="1"/>
      <c r="BD33" s="1"/>
      <c r="BE33" s="1"/>
      <c r="BF33" s="1"/>
      <c r="BG33" s="1"/>
      <c r="BH33" s="1"/>
      <c r="BI33" s="1"/>
    </row>
    <row r="34" spans="1:61" ht="15" customHeight="1" x14ac:dyDescent="0.25">
      <c r="A34" s="1"/>
      <c r="B34" s="260"/>
      <c r="C34" s="145"/>
      <c r="D34" s="146"/>
      <c r="E34" s="157"/>
      <c r="F34" s="145"/>
      <c r="G34" s="145"/>
      <c r="H34" s="145"/>
      <c r="I34" s="146"/>
      <c r="J34" s="62" t="e">
        <f>IF(AND('Mapa Riesgos Gestión TRANSPORTE'!#REF!="Media",'Mapa Riesgos Gestión TRANSPORTE'!#REF!="Leve"),CONCATENATE("R9C",'Mapa Riesgos Gestión TRANSPORTE'!#REF!),"")</f>
        <v>#REF!</v>
      </c>
      <c r="K34" s="63" t="e">
        <f>IF(AND('Mapa Riesgos Gestión TRANSPORTE'!#REF!="Media",'Mapa Riesgos Gestión TRANSPORTE'!#REF!="Leve"),CONCATENATE("R9C",'Mapa Riesgos Gestión TRANSPORTE'!#REF!),"")</f>
        <v>#REF!</v>
      </c>
      <c r="L34" s="63" t="e">
        <f>IF(AND('Mapa Riesgos Gestión TRANSPORTE'!#REF!="Media",'Mapa Riesgos Gestión TRANSPORTE'!#REF!="Leve"),CONCATENATE("R9C",'Mapa Riesgos Gestión TRANSPORTE'!#REF!),"")</f>
        <v>#REF!</v>
      </c>
      <c r="M34" s="63" t="e">
        <f>IF(AND('Mapa Riesgos Gestión TRANSPORTE'!#REF!="Media",'Mapa Riesgos Gestión TRANSPORTE'!#REF!="Leve"),CONCATENATE("R9C",'Mapa Riesgos Gestión TRANSPORTE'!#REF!),"")</f>
        <v>#REF!</v>
      </c>
      <c r="N34" s="63" t="e">
        <f>IF(AND('Mapa Riesgos Gestión TRANSPORTE'!#REF!="Media",'Mapa Riesgos Gestión TRANSPORTE'!#REF!="Leve"),CONCATENATE("R9C",'Mapa Riesgos Gestión TRANSPORTE'!#REF!),"")</f>
        <v>#REF!</v>
      </c>
      <c r="O34" s="64" t="e">
        <f>IF(AND('Mapa Riesgos Gestión TRANSPORTE'!#REF!="Media",'Mapa Riesgos Gestión TRANSPORTE'!#REF!="Leve"),CONCATENATE("R9C",'Mapa Riesgos Gestión TRANSPORTE'!#REF!),"")</f>
        <v>#REF!</v>
      </c>
      <c r="P34" s="62" t="e">
        <f>IF(AND('Mapa Riesgos Gestión TRANSPORTE'!#REF!="Media",'Mapa Riesgos Gestión TRANSPORTE'!#REF!="Menor"),CONCATENATE("R9C",'Mapa Riesgos Gestión TRANSPORTE'!#REF!),"")</f>
        <v>#REF!</v>
      </c>
      <c r="Q34" s="63" t="e">
        <f>IF(AND('Mapa Riesgos Gestión TRANSPORTE'!#REF!="Media",'Mapa Riesgos Gestión TRANSPORTE'!#REF!="Menor"),CONCATENATE("R9C",'Mapa Riesgos Gestión TRANSPORTE'!#REF!),"")</f>
        <v>#REF!</v>
      </c>
      <c r="R34" s="63" t="e">
        <f>IF(AND('Mapa Riesgos Gestión TRANSPORTE'!#REF!="Media",'Mapa Riesgos Gestión TRANSPORTE'!#REF!="Menor"),CONCATENATE("R9C",'Mapa Riesgos Gestión TRANSPORTE'!#REF!),"")</f>
        <v>#REF!</v>
      </c>
      <c r="S34" s="63" t="e">
        <f>IF(AND('Mapa Riesgos Gestión TRANSPORTE'!#REF!="Media",'Mapa Riesgos Gestión TRANSPORTE'!#REF!="Menor"),CONCATENATE("R9C",'Mapa Riesgos Gestión TRANSPORTE'!#REF!),"")</f>
        <v>#REF!</v>
      </c>
      <c r="T34" s="63" t="e">
        <f>IF(AND('Mapa Riesgos Gestión TRANSPORTE'!#REF!="Media",'Mapa Riesgos Gestión TRANSPORTE'!#REF!="Menor"),CONCATENATE("R9C",'Mapa Riesgos Gestión TRANSPORTE'!#REF!),"")</f>
        <v>#REF!</v>
      </c>
      <c r="U34" s="64" t="e">
        <f>IF(AND('Mapa Riesgos Gestión TRANSPORTE'!#REF!="Media",'Mapa Riesgos Gestión TRANSPORTE'!#REF!="Menor"),CONCATENATE("R9C",'Mapa Riesgos Gestión TRANSPORTE'!#REF!),"")</f>
        <v>#REF!</v>
      </c>
      <c r="V34" s="62" t="e">
        <f>IF(AND('Mapa Riesgos Gestión TRANSPORTE'!#REF!="Media",'Mapa Riesgos Gestión TRANSPORTE'!#REF!="Moderado"),CONCATENATE("R9C",'Mapa Riesgos Gestión TRANSPORTE'!#REF!),"")</f>
        <v>#REF!</v>
      </c>
      <c r="W34" s="63" t="e">
        <f>IF(AND('Mapa Riesgos Gestión TRANSPORTE'!#REF!="Media",'Mapa Riesgos Gestión TRANSPORTE'!#REF!="Moderado"),CONCATENATE("R9C",'Mapa Riesgos Gestión TRANSPORTE'!#REF!),"")</f>
        <v>#REF!</v>
      </c>
      <c r="X34" s="63" t="e">
        <f>IF(AND('Mapa Riesgos Gestión TRANSPORTE'!#REF!="Media",'Mapa Riesgos Gestión TRANSPORTE'!#REF!="Moderado"),CONCATENATE("R9C",'Mapa Riesgos Gestión TRANSPORTE'!#REF!),"")</f>
        <v>#REF!</v>
      </c>
      <c r="Y34" s="63" t="e">
        <f>IF(AND('Mapa Riesgos Gestión TRANSPORTE'!#REF!="Media",'Mapa Riesgos Gestión TRANSPORTE'!#REF!="Moderado"),CONCATENATE("R9C",'Mapa Riesgos Gestión TRANSPORTE'!#REF!),"")</f>
        <v>#REF!</v>
      </c>
      <c r="Z34" s="63" t="e">
        <f>IF(AND('Mapa Riesgos Gestión TRANSPORTE'!#REF!="Media",'Mapa Riesgos Gestión TRANSPORTE'!#REF!="Moderado"),CONCATENATE("R9C",'Mapa Riesgos Gestión TRANSPORTE'!#REF!),"")</f>
        <v>#REF!</v>
      </c>
      <c r="AA34" s="64" t="e">
        <f>IF(AND('Mapa Riesgos Gestión TRANSPORTE'!#REF!="Media",'Mapa Riesgos Gestión TRANSPORTE'!#REF!="Moderado"),CONCATENATE("R9C",'Mapa Riesgos Gestión TRANSPORTE'!#REF!),"")</f>
        <v>#REF!</v>
      </c>
      <c r="AB34" s="47" t="e">
        <f>IF(AND('Mapa Riesgos Gestión TRANSPORTE'!#REF!="Media",'Mapa Riesgos Gestión TRANSPORTE'!#REF!="Mayor"),CONCATENATE("R9C",'Mapa Riesgos Gestión TRANSPORTE'!#REF!),"")</f>
        <v>#REF!</v>
      </c>
      <c r="AC34" s="48" t="e">
        <f>IF(AND('Mapa Riesgos Gestión TRANSPORTE'!#REF!="Media",'Mapa Riesgos Gestión TRANSPORTE'!#REF!="Mayor"),CONCATENATE("R9C",'Mapa Riesgos Gestión TRANSPORTE'!#REF!),"")</f>
        <v>#REF!</v>
      </c>
      <c r="AD34" s="48" t="e">
        <f>IF(AND('Mapa Riesgos Gestión TRANSPORTE'!#REF!="Media",'Mapa Riesgos Gestión TRANSPORTE'!#REF!="Mayor"),CONCATENATE("R9C",'Mapa Riesgos Gestión TRANSPORTE'!#REF!),"")</f>
        <v>#REF!</v>
      </c>
      <c r="AE34" s="48" t="e">
        <f>IF(AND('Mapa Riesgos Gestión TRANSPORTE'!#REF!="Media",'Mapa Riesgos Gestión TRANSPORTE'!#REF!="Mayor"),CONCATENATE("R9C",'Mapa Riesgos Gestión TRANSPORTE'!#REF!),"")</f>
        <v>#REF!</v>
      </c>
      <c r="AF34" s="48" t="e">
        <f>IF(AND('Mapa Riesgos Gestión TRANSPORTE'!#REF!="Media",'Mapa Riesgos Gestión TRANSPORTE'!#REF!="Mayor"),CONCATENATE("R9C",'Mapa Riesgos Gestión TRANSPORTE'!#REF!),"")</f>
        <v>#REF!</v>
      </c>
      <c r="AG34" s="49" t="e">
        <f>IF(AND('Mapa Riesgos Gestión TRANSPORTE'!#REF!="Media",'Mapa Riesgos Gestión TRANSPORTE'!#REF!="Mayor"),CONCATENATE("R9C",'Mapa Riesgos Gestión TRANSPORTE'!#REF!),"")</f>
        <v>#REF!</v>
      </c>
      <c r="AH34" s="50" t="e">
        <f>IF(AND('Mapa Riesgos Gestión TRANSPORTE'!#REF!="Media",'Mapa Riesgos Gestión TRANSPORTE'!#REF!="Catastrófico"),CONCATENATE("R9C",'Mapa Riesgos Gestión TRANSPORTE'!#REF!),"")</f>
        <v>#REF!</v>
      </c>
      <c r="AI34" s="51" t="e">
        <f>IF(AND('Mapa Riesgos Gestión TRANSPORTE'!#REF!="Media",'Mapa Riesgos Gestión TRANSPORTE'!#REF!="Catastrófico"),CONCATENATE("R9C",'Mapa Riesgos Gestión TRANSPORTE'!#REF!),"")</f>
        <v>#REF!</v>
      </c>
      <c r="AJ34" s="51" t="e">
        <f>IF(AND('Mapa Riesgos Gestión TRANSPORTE'!#REF!="Media",'Mapa Riesgos Gestión TRANSPORTE'!#REF!="Catastrófico"),CONCATENATE("R9C",'Mapa Riesgos Gestión TRANSPORTE'!#REF!),"")</f>
        <v>#REF!</v>
      </c>
      <c r="AK34" s="51" t="e">
        <f>IF(AND('Mapa Riesgos Gestión TRANSPORTE'!#REF!="Media",'Mapa Riesgos Gestión TRANSPORTE'!#REF!="Catastrófico"),CONCATENATE("R9C",'Mapa Riesgos Gestión TRANSPORTE'!#REF!),"")</f>
        <v>#REF!</v>
      </c>
      <c r="AL34" s="51" t="e">
        <f>IF(AND('Mapa Riesgos Gestión TRANSPORTE'!#REF!="Media",'Mapa Riesgos Gestión TRANSPORTE'!#REF!="Catastrófico"),CONCATENATE("R9C",'Mapa Riesgos Gestión TRANSPORTE'!#REF!),"")</f>
        <v>#REF!</v>
      </c>
      <c r="AM34" s="52" t="e">
        <f>IF(AND('Mapa Riesgos Gestión TRANSPORTE'!#REF!="Media",'Mapa Riesgos Gestión TRANSPORTE'!#REF!="Catastrófico"),CONCATENATE("R9C",'Mapa Riesgos Gestión TRANSPORTE'!#REF!),"")</f>
        <v>#REF!</v>
      </c>
      <c r="AN34" s="1"/>
      <c r="AO34" s="243"/>
      <c r="AP34" s="145"/>
      <c r="AQ34" s="145"/>
      <c r="AR34" s="145"/>
      <c r="AS34" s="145"/>
      <c r="AT34" s="244"/>
      <c r="AU34" s="1"/>
      <c r="AV34" s="1"/>
      <c r="AW34" s="1"/>
      <c r="AX34" s="1"/>
      <c r="AY34" s="1"/>
      <c r="AZ34" s="1"/>
      <c r="BA34" s="1"/>
      <c r="BB34" s="1"/>
      <c r="BC34" s="1"/>
      <c r="BD34" s="1"/>
      <c r="BE34" s="1"/>
      <c r="BF34" s="1"/>
      <c r="BG34" s="1"/>
      <c r="BH34" s="1"/>
      <c r="BI34" s="1"/>
    </row>
    <row r="35" spans="1:61" ht="15.75" customHeight="1" x14ac:dyDescent="0.25">
      <c r="A35" s="1"/>
      <c r="B35" s="260"/>
      <c r="C35" s="145"/>
      <c r="D35" s="146"/>
      <c r="E35" s="229"/>
      <c r="F35" s="253"/>
      <c r="G35" s="253"/>
      <c r="H35" s="253"/>
      <c r="I35" s="232"/>
      <c r="J35" s="62" t="e">
        <f>IF(AND('Mapa Riesgos Gestión TRANSPORTE'!#REF!="Media",'Mapa Riesgos Gestión TRANSPORTE'!#REF!="Leve"),CONCATENATE("R10C",'Mapa Riesgos Gestión TRANSPORTE'!#REF!),"")</f>
        <v>#REF!</v>
      </c>
      <c r="K35" s="63" t="e">
        <f>IF(AND('Mapa Riesgos Gestión TRANSPORTE'!#REF!="Media",'Mapa Riesgos Gestión TRANSPORTE'!#REF!="Leve"),CONCATENATE("R10C",'Mapa Riesgos Gestión TRANSPORTE'!#REF!),"")</f>
        <v>#REF!</v>
      </c>
      <c r="L35" s="63" t="e">
        <f>IF(AND('Mapa Riesgos Gestión TRANSPORTE'!#REF!="Media",'Mapa Riesgos Gestión TRANSPORTE'!#REF!="Leve"),CONCATENATE("R10C",'Mapa Riesgos Gestión TRANSPORTE'!#REF!),"")</f>
        <v>#REF!</v>
      </c>
      <c r="M35" s="63" t="e">
        <f>IF(AND('Mapa Riesgos Gestión TRANSPORTE'!#REF!="Media",'Mapa Riesgos Gestión TRANSPORTE'!#REF!="Leve"),CONCATENATE("R10C",'Mapa Riesgos Gestión TRANSPORTE'!#REF!),"")</f>
        <v>#REF!</v>
      </c>
      <c r="N35" s="63" t="e">
        <f>IF(AND('Mapa Riesgos Gestión TRANSPORTE'!#REF!="Media",'Mapa Riesgos Gestión TRANSPORTE'!#REF!="Leve"),CONCATENATE("R10C",'Mapa Riesgos Gestión TRANSPORTE'!#REF!),"")</f>
        <v>#REF!</v>
      </c>
      <c r="O35" s="64" t="e">
        <f>IF(AND('Mapa Riesgos Gestión TRANSPORTE'!#REF!="Media",'Mapa Riesgos Gestión TRANSPORTE'!#REF!="Leve"),CONCATENATE("R10C",'Mapa Riesgos Gestión TRANSPORTE'!#REF!),"")</f>
        <v>#REF!</v>
      </c>
      <c r="P35" s="62" t="e">
        <f>IF(AND('Mapa Riesgos Gestión TRANSPORTE'!#REF!="Media",'Mapa Riesgos Gestión TRANSPORTE'!#REF!="Menor"),CONCATENATE("R10C",'Mapa Riesgos Gestión TRANSPORTE'!#REF!),"")</f>
        <v>#REF!</v>
      </c>
      <c r="Q35" s="63" t="e">
        <f>IF(AND('Mapa Riesgos Gestión TRANSPORTE'!#REF!="Media",'Mapa Riesgos Gestión TRANSPORTE'!#REF!="Menor"),CONCATENATE("R10C",'Mapa Riesgos Gestión TRANSPORTE'!#REF!),"")</f>
        <v>#REF!</v>
      </c>
      <c r="R35" s="63" t="e">
        <f>IF(AND('Mapa Riesgos Gestión TRANSPORTE'!#REF!="Media",'Mapa Riesgos Gestión TRANSPORTE'!#REF!="Menor"),CONCATENATE("R10C",'Mapa Riesgos Gestión TRANSPORTE'!#REF!),"")</f>
        <v>#REF!</v>
      </c>
      <c r="S35" s="63" t="e">
        <f>IF(AND('Mapa Riesgos Gestión TRANSPORTE'!#REF!="Media",'Mapa Riesgos Gestión TRANSPORTE'!#REF!="Menor"),CONCATENATE("R10C",'Mapa Riesgos Gestión TRANSPORTE'!#REF!),"")</f>
        <v>#REF!</v>
      </c>
      <c r="T35" s="63" t="e">
        <f>IF(AND('Mapa Riesgos Gestión TRANSPORTE'!#REF!="Media",'Mapa Riesgos Gestión TRANSPORTE'!#REF!="Menor"),CONCATENATE("R10C",'Mapa Riesgos Gestión TRANSPORTE'!#REF!),"")</f>
        <v>#REF!</v>
      </c>
      <c r="U35" s="64" t="e">
        <f>IF(AND('Mapa Riesgos Gestión TRANSPORTE'!#REF!="Media",'Mapa Riesgos Gestión TRANSPORTE'!#REF!="Menor"),CONCATENATE("R10C",'Mapa Riesgos Gestión TRANSPORTE'!#REF!),"")</f>
        <v>#REF!</v>
      </c>
      <c r="V35" s="62" t="e">
        <f>IF(AND('Mapa Riesgos Gestión TRANSPORTE'!#REF!="Media",'Mapa Riesgos Gestión TRANSPORTE'!#REF!="Moderado"),CONCATENATE("R10C",'Mapa Riesgos Gestión TRANSPORTE'!#REF!),"")</f>
        <v>#REF!</v>
      </c>
      <c r="W35" s="63" t="e">
        <f>IF(AND('Mapa Riesgos Gestión TRANSPORTE'!#REF!="Media",'Mapa Riesgos Gestión TRANSPORTE'!#REF!="Moderado"),CONCATENATE("R10C",'Mapa Riesgos Gestión TRANSPORTE'!#REF!),"")</f>
        <v>#REF!</v>
      </c>
      <c r="X35" s="63" t="e">
        <f>IF(AND('Mapa Riesgos Gestión TRANSPORTE'!#REF!="Media",'Mapa Riesgos Gestión TRANSPORTE'!#REF!="Moderado"),CONCATENATE("R10C",'Mapa Riesgos Gestión TRANSPORTE'!#REF!),"")</f>
        <v>#REF!</v>
      </c>
      <c r="Y35" s="63" t="e">
        <f>IF(AND('Mapa Riesgos Gestión TRANSPORTE'!#REF!="Media",'Mapa Riesgos Gestión TRANSPORTE'!#REF!="Moderado"),CONCATENATE("R10C",'Mapa Riesgos Gestión TRANSPORTE'!#REF!),"")</f>
        <v>#REF!</v>
      </c>
      <c r="Z35" s="63" t="e">
        <f>IF(AND('Mapa Riesgos Gestión TRANSPORTE'!#REF!="Media",'Mapa Riesgos Gestión TRANSPORTE'!#REF!="Moderado"),CONCATENATE("R10C",'Mapa Riesgos Gestión TRANSPORTE'!#REF!),"")</f>
        <v>#REF!</v>
      </c>
      <c r="AA35" s="64" t="e">
        <f>IF(AND('Mapa Riesgos Gestión TRANSPORTE'!#REF!="Media",'Mapa Riesgos Gestión TRANSPORTE'!#REF!="Moderado"),CONCATENATE("R10C",'Mapa Riesgos Gestión TRANSPORTE'!#REF!),"")</f>
        <v>#REF!</v>
      </c>
      <c r="AB35" s="53" t="e">
        <f>IF(AND('Mapa Riesgos Gestión TRANSPORTE'!#REF!="Media",'Mapa Riesgos Gestión TRANSPORTE'!#REF!="Mayor"),CONCATENATE("R10C",'Mapa Riesgos Gestión TRANSPORTE'!#REF!),"")</f>
        <v>#REF!</v>
      </c>
      <c r="AC35" s="54" t="e">
        <f>IF(AND('Mapa Riesgos Gestión TRANSPORTE'!#REF!="Media",'Mapa Riesgos Gestión TRANSPORTE'!#REF!="Mayor"),CONCATENATE("R10C",'Mapa Riesgos Gestión TRANSPORTE'!#REF!),"")</f>
        <v>#REF!</v>
      </c>
      <c r="AD35" s="54" t="e">
        <f>IF(AND('Mapa Riesgos Gestión TRANSPORTE'!#REF!="Media",'Mapa Riesgos Gestión TRANSPORTE'!#REF!="Mayor"),CONCATENATE("R10C",'Mapa Riesgos Gestión TRANSPORTE'!#REF!),"")</f>
        <v>#REF!</v>
      </c>
      <c r="AE35" s="54" t="e">
        <f>IF(AND('Mapa Riesgos Gestión TRANSPORTE'!#REF!="Media",'Mapa Riesgos Gestión TRANSPORTE'!#REF!="Mayor"),CONCATENATE("R10C",'Mapa Riesgos Gestión TRANSPORTE'!#REF!),"")</f>
        <v>#REF!</v>
      </c>
      <c r="AF35" s="54" t="e">
        <f>IF(AND('Mapa Riesgos Gestión TRANSPORTE'!#REF!="Media",'Mapa Riesgos Gestión TRANSPORTE'!#REF!="Mayor"),CONCATENATE("R10C",'Mapa Riesgos Gestión TRANSPORTE'!#REF!),"")</f>
        <v>#REF!</v>
      </c>
      <c r="AG35" s="55" t="e">
        <f>IF(AND('Mapa Riesgos Gestión TRANSPORTE'!#REF!="Media",'Mapa Riesgos Gestión TRANSPORTE'!#REF!="Mayor"),CONCATENATE("R10C",'Mapa Riesgos Gestión TRANSPORTE'!#REF!),"")</f>
        <v>#REF!</v>
      </c>
      <c r="AH35" s="56" t="e">
        <f>IF(AND('Mapa Riesgos Gestión TRANSPORTE'!#REF!="Media",'Mapa Riesgos Gestión TRANSPORTE'!#REF!="Catastrófico"),CONCATENATE("R10C",'Mapa Riesgos Gestión TRANSPORTE'!#REF!),"")</f>
        <v>#REF!</v>
      </c>
      <c r="AI35" s="57" t="e">
        <f>IF(AND('Mapa Riesgos Gestión TRANSPORTE'!#REF!="Media",'Mapa Riesgos Gestión TRANSPORTE'!#REF!="Catastrófico"),CONCATENATE("R10C",'Mapa Riesgos Gestión TRANSPORTE'!#REF!),"")</f>
        <v>#REF!</v>
      </c>
      <c r="AJ35" s="57" t="e">
        <f>IF(AND('Mapa Riesgos Gestión TRANSPORTE'!#REF!="Media",'Mapa Riesgos Gestión TRANSPORTE'!#REF!="Catastrófico"),CONCATENATE("R10C",'Mapa Riesgos Gestión TRANSPORTE'!#REF!),"")</f>
        <v>#REF!</v>
      </c>
      <c r="AK35" s="57" t="e">
        <f>IF(AND('Mapa Riesgos Gestión TRANSPORTE'!#REF!="Media",'Mapa Riesgos Gestión TRANSPORTE'!#REF!="Catastrófico"),CONCATENATE("R10C",'Mapa Riesgos Gestión TRANSPORTE'!#REF!),"")</f>
        <v>#REF!</v>
      </c>
      <c r="AL35" s="57" t="e">
        <f>IF(AND('Mapa Riesgos Gestión TRANSPORTE'!#REF!="Media",'Mapa Riesgos Gestión TRANSPORTE'!#REF!="Catastrófico"),CONCATENATE("R10C",'Mapa Riesgos Gestión TRANSPORTE'!#REF!),"")</f>
        <v>#REF!</v>
      </c>
      <c r="AM35" s="58" t="e">
        <f>IF(AND('Mapa Riesgos Gestión TRANSPORTE'!#REF!="Media",'Mapa Riesgos Gestión TRANSPORTE'!#REF!="Catastrófico"),CONCATENATE("R10C",'Mapa Riesgos Gestión TRANSPORTE'!#REF!),"")</f>
        <v>#REF!</v>
      </c>
      <c r="AN35" s="1"/>
      <c r="AO35" s="245"/>
      <c r="AP35" s="246"/>
      <c r="AQ35" s="246"/>
      <c r="AR35" s="246"/>
      <c r="AS35" s="246"/>
      <c r="AT35" s="247"/>
      <c r="AU35" s="1"/>
      <c r="AV35" s="1"/>
      <c r="AW35" s="1"/>
      <c r="AX35" s="1"/>
      <c r="AY35" s="1"/>
      <c r="AZ35" s="1"/>
      <c r="BA35" s="1"/>
      <c r="BB35" s="1"/>
      <c r="BC35" s="1"/>
      <c r="BD35" s="1"/>
      <c r="BE35" s="1"/>
      <c r="BF35" s="1"/>
      <c r="BG35" s="1"/>
      <c r="BH35" s="1"/>
      <c r="BI35" s="1"/>
    </row>
    <row r="36" spans="1:61" ht="15" customHeight="1" x14ac:dyDescent="0.25">
      <c r="A36" s="1"/>
      <c r="B36" s="260"/>
      <c r="C36" s="145"/>
      <c r="D36" s="146"/>
      <c r="E36" s="268" t="s">
        <v>127</v>
      </c>
      <c r="F36" s="252"/>
      <c r="G36" s="252"/>
      <c r="H36" s="252"/>
      <c r="I36" s="252"/>
      <c r="J36" s="68" t="str">
        <f ca="1">IF(AND('Mapa Riesgos Gestión TRANSPORTE'!$Y$10="Baja",'Mapa Riesgos Gestión TRANSPORTE'!$AA$10="Leve"),CONCATENATE("R1C",'Mapa Riesgos Gestión TRANSPORTE'!$O$10),"")</f>
        <v/>
      </c>
      <c r="K36" s="69" t="str">
        <f>IF(AND('Mapa Riesgos Gestión TRANSPORTE'!$Y$11="Baja",'Mapa Riesgos Gestión TRANSPORTE'!$AA$11="Leve"),CONCATENATE("R1C",'Mapa Riesgos Gestión TRANSPORTE'!$O$11),"")</f>
        <v/>
      </c>
      <c r="L36" s="69" t="str">
        <f>IF(AND('Mapa Riesgos Gestión TRANSPORTE'!$Y$12="Baja",'Mapa Riesgos Gestión TRANSPORTE'!$AA$12="Leve"),CONCATENATE("R1C",'Mapa Riesgos Gestión TRANSPORTE'!$O$12),"")</f>
        <v/>
      </c>
      <c r="M36" s="69" t="str">
        <f>IF(AND('Mapa Riesgos Gestión TRANSPORTE'!$Y$13="Baja",'Mapa Riesgos Gestión TRANSPORTE'!$AA$13="Leve"),CONCATENATE("R1C",'Mapa Riesgos Gestión TRANSPORTE'!$O$13),"")</f>
        <v/>
      </c>
      <c r="N36" s="69" t="str">
        <f>IF(AND('Mapa Riesgos Gestión TRANSPORTE'!$Y$14="Baja",'Mapa Riesgos Gestión TRANSPORTE'!$AA$14="Leve"),CONCATENATE("R1C",'Mapa Riesgos Gestión TRANSPORTE'!$O$14),"")</f>
        <v/>
      </c>
      <c r="O36" s="70" t="str">
        <f>IF(AND('Mapa Riesgos Gestión TRANSPORTE'!$Y$15="Baja",'Mapa Riesgos Gestión TRANSPORTE'!$AA$15="Leve"),CONCATENATE("R1C",'Mapa Riesgos Gestión TRANSPORTE'!$O$15),"")</f>
        <v/>
      </c>
      <c r="P36" s="59" t="str">
        <f ca="1">IF(AND('Mapa Riesgos Gestión TRANSPORTE'!$Y$10="Baja",'Mapa Riesgos Gestión TRANSPORTE'!$AA$10="Menor"),CONCATENATE("R1C",'Mapa Riesgos Gestión TRANSPORTE'!$O$10),"")</f>
        <v/>
      </c>
      <c r="Q36" s="60" t="str">
        <f>IF(AND('Mapa Riesgos Gestión TRANSPORTE'!$Y$11="Baja",'Mapa Riesgos Gestión TRANSPORTE'!$AA$11="Menor"),CONCATENATE("R1C",'Mapa Riesgos Gestión TRANSPORTE'!$O$11),"")</f>
        <v/>
      </c>
      <c r="R36" s="60" t="str">
        <f>IF(AND('Mapa Riesgos Gestión TRANSPORTE'!$Y$12="Baja",'Mapa Riesgos Gestión TRANSPORTE'!$AA$12="Menor"),CONCATENATE("R1C",'Mapa Riesgos Gestión TRANSPORTE'!$O$12),"")</f>
        <v/>
      </c>
      <c r="S36" s="60" t="str">
        <f>IF(AND('Mapa Riesgos Gestión TRANSPORTE'!$Y$13="Baja",'Mapa Riesgos Gestión TRANSPORTE'!$AA$13="Menor"),CONCATENATE("R1C",'Mapa Riesgos Gestión TRANSPORTE'!$O$13),"")</f>
        <v/>
      </c>
      <c r="T36" s="60" t="str">
        <f>IF(AND('Mapa Riesgos Gestión TRANSPORTE'!$Y$14="Baja",'Mapa Riesgos Gestión TRANSPORTE'!$AA$14="Menor"),CONCATENATE("R1C",'Mapa Riesgos Gestión TRANSPORTE'!$O$14),"")</f>
        <v/>
      </c>
      <c r="U36" s="61" t="str">
        <f>IF(AND('Mapa Riesgos Gestión TRANSPORTE'!$Y$15="Baja",'Mapa Riesgos Gestión TRANSPORTE'!$AA$15="Menor"),CONCATENATE("R1C",'Mapa Riesgos Gestión TRANSPORTE'!$O$15),"")</f>
        <v/>
      </c>
      <c r="V36" s="59" t="str">
        <f ca="1">IF(AND('Mapa Riesgos Gestión TRANSPORTE'!$Y$10="Baja",'Mapa Riesgos Gestión TRANSPORTE'!$AA$10="Moderado"),CONCATENATE("R1C",'Mapa Riesgos Gestión TRANSPORTE'!$O$10),"")</f>
        <v>R1C1</v>
      </c>
      <c r="W36" s="60" t="str">
        <f>IF(AND('Mapa Riesgos Gestión TRANSPORTE'!$Y$11="Baja",'Mapa Riesgos Gestión TRANSPORTE'!$AA$11="Moderado"),CONCATENATE("R1C",'Mapa Riesgos Gestión TRANSPORTE'!$O$11),"")</f>
        <v/>
      </c>
      <c r="X36" s="60" t="str">
        <f>IF(AND('Mapa Riesgos Gestión TRANSPORTE'!$Y$12="Baja",'Mapa Riesgos Gestión TRANSPORTE'!$AA$12="Moderado"),CONCATENATE("R1C",'Mapa Riesgos Gestión TRANSPORTE'!$O$12),"")</f>
        <v/>
      </c>
      <c r="Y36" s="60" t="str">
        <f>IF(AND('Mapa Riesgos Gestión TRANSPORTE'!$Y$13="Baja",'Mapa Riesgos Gestión TRANSPORTE'!$AA$13="Moderado"),CONCATENATE("R1C",'Mapa Riesgos Gestión TRANSPORTE'!$O$13),"")</f>
        <v/>
      </c>
      <c r="Z36" s="60" t="str">
        <f>IF(AND('Mapa Riesgos Gestión TRANSPORTE'!$Y$14="Baja",'Mapa Riesgos Gestión TRANSPORTE'!$AA$14="Moderado"),CONCATENATE("R1C",'Mapa Riesgos Gestión TRANSPORTE'!$O$14),"")</f>
        <v/>
      </c>
      <c r="AA36" s="61" t="str">
        <f>IF(AND('Mapa Riesgos Gestión TRANSPORTE'!$Y$15="Baja",'Mapa Riesgos Gestión TRANSPORTE'!$AA$15="Moderado"),CONCATENATE("R1C",'Mapa Riesgos Gestión TRANSPORTE'!$O$15),"")</f>
        <v/>
      </c>
      <c r="AB36" s="41" t="str">
        <f ca="1">IF(AND('Mapa Riesgos Gestión TRANSPORTE'!$Y$10="Baja",'Mapa Riesgos Gestión TRANSPORTE'!$AA$10="Mayor"),CONCATENATE("R1C",'Mapa Riesgos Gestión TRANSPORTE'!$O$10),"")</f>
        <v/>
      </c>
      <c r="AC36" s="42" t="str">
        <f>IF(AND('Mapa Riesgos Gestión TRANSPORTE'!$Y$11="Baja",'Mapa Riesgos Gestión TRANSPORTE'!$AA$11="Mayor"),CONCATENATE("R1C",'Mapa Riesgos Gestión TRANSPORTE'!$O$11),"")</f>
        <v/>
      </c>
      <c r="AD36" s="42" t="str">
        <f>IF(AND('Mapa Riesgos Gestión TRANSPORTE'!$Y$12="Baja",'Mapa Riesgos Gestión TRANSPORTE'!$AA$12="Mayor"),CONCATENATE("R1C",'Mapa Riesgos Gestión TRANSPORTE'!$O$12),"")</f>
        <v/>
      </c>
      <c r="AE36" s="42" t="str">
        <f>IF(AND('Mapa Riesgos Gestión TRANSPORTE'!$Y$13="Baja",'Mapa Riesgos Gestión TRANSPORTE'!$AA$13="Mayor"),CONCATENATE("R1C",'Mapa Riesgos Gestión TRANSPORTE'!$O$13),"")</f>
        <v/>
      </c>
      <c r="AF36" s="42" t="str">
        <f>IF(AND('Mapa Riesgos Gestión TRANSPORTE'!$Y$14="Baja",'Mapa Riesgos Gestión TRANSPORTE'!$AA$14="Mayor"),CONCATENATE("R1C",'Mapa Riesgos Gestión TRANSPORTE'!$O$14),"")</f>
        <v/>
      </c>
      <c r="AG36" s="43" t="str">
        <f>IF(AND('Mapa Riesgos Gestión TRANSPORTE'!$Y$15="Baja",'Mapa Riesgos Gestión TRANSPORTE'!$AA$15="Mayor"),CONCATENATE("R1C",'Mapa Riesgos Gestión TRANSPORTE'!$O$15),"")</f>
        <v/>
      </c>
      <c r="AH36" s="44" t="str">
        <f ca="1">IF(AND('Mapa Riesgos Gestión TRANSPORTE'!$Y$10="Baja",'Mapa Riesgos Gestión TRANSPORTE'!$AA$10="Catastrófico"),CONCATENATE("R1C",'Mapa Riesgos Gestión TRANSPORTE'!$O$10),"")</f>
        <v/>
      </c>
      <c r="AI36" s="45" t="str">
        <f>IF(AND('Mapa Riesgos Gestión TRANSPORTE'!$Y$11="Baja",'Mapa Riesgos Gestión TRANSPORTE'!$AA$11="Catastrófico"),CONCATENATE("R1C",'Mapa Riesgos Gestión TRANSPORTE'!$O$11),"")</f>
        <v/>
      </c>
      <c r="AJ36" s="45" t="str">
        <f>IF(AND('Mapa Riesgos Gestión TRANSPORTE'!$Y$12="Baja",'Mapa Riesgos Gestión TRANSPORTE'!$AA$12="Catastrófico"),CONCATENATE("R1C",'Mapa Riesgos Gestión TRANSPORTE'!$O$12),"")</f>
        <v/>
      </c>
      <c r="AK36" s="45" t="str">
        <f>IF(AND('Mapa Riesgos Gestión TRANSPORTE'!$Y$13="Baja",'Mapa Riesgos Gestión TRANSPORTE'!$AA$13="Catastrófico"),CONCATENATE("R1C",'Mapa Riesgos Gestión TRANSPORTE'!$O$13),"")</f>
        <v/>
      </c>
      <c r="AL36" s="45" t="str">
        <f>IF(AND('Mapa Riesgos Gestión TRANSPORTE'!$Y$14="Baja",'Mapa Riesgos Gestión TRANSPORTE'!$AA$14="Catastrófico"),CONCATENATE("R1C",'Mapa Riesgos Gestión TRANSPORTE'!$O$14),"")</f>
        <v/>
      </c>
      <c r="AM36" s="46" t="str">
        <f>IF(AND('Mapa Riesgos Gestión TRANSPORTE'!$Y$15="Baja",'Mapa Riesgos Gestión TRANSPORTE'!$AA$15="Catastrófico"),CONCATENATE("R1C",'Mapa Riesgos Gestión TRANSPORTE'!$O$15),"")</f>
        <v/>
      </c>
      <c r="AN36" s="1"/>
      <c r="AO36" s="267" t="s">
        <v>128</v>
      </c>
      <c r="AP36" s="241"/>
      <c r="AQ36" s="241"/>
      <c r="AR36" s="241"/>
      <c r="AS36" s="241"/>
      <c r="AT36" s="242"/>
      <c r="AU36" s="1"/>
      <c r="AV36" s="1"/>
      <c r="AW36" s="1"/>
      <c r="AX36" s="1"/>
      <c r="AY36" s="1"/>
      <c r="AZ36" s="1"/>
      <c r="BA36" s="1"/>
      <c r="BB36" s="1"/>
      <c r="BC36" s="1"/>
      <c r="BD36" s="1"/>
      <c r="BE36" s="1"/>
      <c r="BF36" s="1"/>
      <c r="BG36" s="1"/>
      <c r="BH36" s="1"/>
      <c r="BI36" s="1"/>
    </row>
    <row r="37" spans="1:61" ht="15" customHeight="1" x14ac:dyDescent="0.25">
      <c r="A37" s="1"/>
      <c r="B37" s="260"/>
      <c r="C37" s="145"/>
      <c r="D37" s="146"/>
      <c r="E37" s="157"/>
      <c r="F37" s="145"/>
      <c r="G37" s="145"/>
      <c r="H37" s="145"/>
      <c r="I37" s="145"/>
      <c r="J37" s="71" t="str">
        <f>IF(AND('Mapa Riesgos Gestión TRANSPORTE'!$Y$16="Baja",'Mapa Riesgos Gestión TRANSPORTE'!$AA$16="Leve"),CONCATENATE("R2C",'Mapa Riesgos Gestión TRANSPORTE'!$O$16),"")</f>
        <v/>
      </c>
      <c r="K37" s="72" t="e">
        <f>IF(AND('Mapa Riesgos Gestión TRANSPORTE'!#REF!="Baja",'Mapa Riesgos Gestión TRANSPORTE'!#REF!="Leve"),CONCATENATE("R2C",'Mapa Riesgos Gestión TRANSPORTE'!#REF!),"")</f>
        <v>#REF!</v>
      </c>
      <c r="L37" s="72" t="e">
        <f>IF(AND('Mapa Riesgos Gestión TRANSPORTE'!#REF!="Baja",'Mapa Riesgos Gestión TRANSPORTE'!#REF!="Leve"),CONCATENATE("R2C",'Mapa Riesgos Gestión TRANSPORTE'!#REF!),"")</f>
        <v>#REF!</v>
      </c>
      <c r="M37" s="72" t="e">
        <f>IF(AND('Mapa Riesgos Gestión TRANSPORTE'!#REF!="Baja",'Mapa Riesgos Gestión TRANSPORTE'!#REF!="Leve"),CONCATENATE("R2C",'Mapa Riesgos Gestión TRANSPORTE'!#REF!),"")</f>
        <v>#REF!</v>
      </c>
      <c r="N37" s="72" t="e">
        <f>IF(AND('Mapa Riesgos Gestión TRANSPORTE'!#REF!="Baja",'Mapa Riesgos Gestión TRANSPORTE'!#REF!="Leve"),CONCATENATE("R2C",'Mapa Riesgos Gestión TRANSPORTE'!#REF!),"")</f>
        <v>#REF!</v>
      </c>
      <c r="O37" s="73" t="e">
        <f>IF(AND('Mapa Riesgos Gestión TRANSPORTE'!#REF!="Baja",'Mapa Riesgos Gestión TRANSPORTE'!#REF!="Leve"),CONCATENATE("R2C",'Mapa Riesgos Gestión TRANSPORTE'!#REF!),"")</f>
        <v>#REF!</v>
      </c>
      <c r="P37" s="62" t="str">
        <f>IF(AND('Mapa Riesgos Gestión TRANSPORTE'!$Y$16="Baja",'Mapa Riesgos Gestión TRANSPORTE'!$AA$16="Menor"),CONCATENATE("R2C",'Mapa Riesgos Gestión TRANSPORTE'!$O$16),"")</f>
        <v/>
      </c>
      <c r="Q37" s="63" t="e">
        <f>IF(AND('Mapa Riesgos Gestión TRANSPORTE'!#REF!="Baja",'Mapa Riesgos Gestión TRANSPORTE'!#REF!="Menor"),CONCATENATE("R2C",'Mapa Riesgos Gestión TRANSPORTE'!#REF!),"")</f>
        <v>#REF!</v>
      </c>
      <c r="R37" s="63" t="e">
        <f>IF(AND('Mapa Riesgos Gestión TRANSPORTE'!#REF!="Baja",'Mapa Riesgos Gestión TRANSPORTE'!#REF!="Menor"),CONCATENATE("R2C",'Mapa Riesgos Gestión TRANSPORTE'!#REF!),"")</f>
        <v>#REF!</v>
      </c>
      <c r="S37" s="63" t="e">
        <f>IF(AND('Mapa Riesgos Gestión TRANSPORTE'!#REF!="Baja",'Mapa Riesgos Gestión TRANSPORTE'!#REF!="Menor"),CONCATENATE("R2C",'Mapa Riesgos Gestión TRANSPORTE'!#REF!),"")</f>
        <v>#REF!</v>
      </c>
      <c r="T37" s="63" t="e">
        <f>IF(AND('Mapa Riesgos Gestión TRANSPORTE'!#REF!="Baja",'Mapa Riesgos Gestión TRANSPORTE'!#REF!="Menor"),CONCATENATE("R2C",'Mapa Riesgos Gestión TRANSPORTE'!#REF!),"")</f>
        <v>#REF!</v>
      </c>
      <c r="U37" s="64" t="e">
        <f>IF(AND('Mapa Riesgos Gestión TRANSPORTE'!#REF!="Baja",'Mapa Riesgos Gestión TRANSPORTE'!#REF!="Menor"),CONCATENATE("R2C",'Mapa Riesgos Gestión TRANSPORTE'!#REF!),"")</f>
        <v>#REF!</v>
      </c>
      <c r="V37" s="62" t="str">
        <f>IF(AND('Mapa Riesgos Gestión TRANSPORTE'!$Y$16="Baja",'Mapa Riesgos Gestión TRANSPORTE'!$AA$16="Moderado"),CONCATENATE("R2C",'Mapa Riesgos Gestión TRANSPORTE'!$O$16),"")</f>
        <v/>
      </c>
      <c r="W37" s="63" t="e">
        <f>IF(AND('Mapa Riesgos Gestión TRANSPORTE'!#REF!="Baja",'Mapa Riesgos Gestión TRANSPORTE'!#REF!="Moderado"),CONCATENATE("R2C",'Mapa Riesgos Gestión TRANSPORTE'!#REF!),"")</f>
        <v>#REF!</v>
      </c>
      <c r="X37" s="63" t="e">
        <f>IF(AND('Mapa Riesgos Gestión TRANSPORTE'!#REF!="Baja",'Mapa Riesgos Gestión TRANSPORTE'!#REF!="Moderado"),CONCATENATE("R2C",'Mapa Riesgos Gestión TRANSPORTE'!#REF!),"")</f>
        <v>#REF!</v>
      </c>
      <c r="Y37" s="63" t="e">
        <f>IF(AND('Mapa Riesgos Gestión TRANSPORTE'!#REF!="Baja",'Mapa Riesgos Gestión TRANSPORTE'!#REF!="Moderado"),CONCATENATE("R2C",'Mapa Riesgos Gestión TRANSPORTE'!#REF!),"")</f>
        <v>#REF!</v>
      </c>
      <c r="Z37" s="63" t="e">
        <f>IF(AND('Mapa Riesgos Gestión TRANSPORTE'!#REF!="Baja",'Mapa Riesgos Gestión TRANSPORTE'!#REF!="Moderado"),CONCATENATE("R2C",'Mapa Riesgos Gestión TRANSPORTE'!#REF!),"")</f>
        <v>#REF!</v>
      </c>
      <c r="AA37" s="64" t="e">
        <f>IF(AND('Mapa Riesgos Gestión TRANSPORTE'!#REF!="Baja",'Mapa Riesgos Gestión TRANSPORTE'!#REF!="Moderado"),CONCATENATE("R2C",'Mapa Riesgos Gestión TRANSPORTE'!#REF!),"")</f>
        <v>#REF!</v>
      </c>
      <c r="AB37" s="47" t="str">
        <f>IF(AND('Mapa Riesgos Gestión TRANSPORTE'!$Y$16="Baja",'Mapa Riesgos Gestión TRANSPORTE'!$AA$16="Mayor"),CONCATENATE("R2C",'Mapa Riesgos Gestión TRANSPORTE'!$O$16),"")</f>
        <v/>
      </c>
      <c r="AC37" s="48" t="e">
        <f>IF(AND('Mapa Riesgos Gestión TRANSPORTE'!#REF!="Baja",'Mapa Riesgos Gestión TRANSPORTE'!#REF!="Mayor"),CONCATENATE("R2C",'Mapa Riesgos Gestión TRANSPORTE'!#REF!),"")</f>
        <v>#REF!</v>
      </c>
      <c r="AD37" s="48" t="e">
        <f>IF(AND('Mapa Riesgos Gestión TRANSPORTE'!#REF!="Baja",'Mapa Riesgos Gestión TRANSPORTE'!#REF!="Mayor"),CONCATENATE("R2C",'Mapa Riesgos Gestión TRANSPORTE'!#REF!),"")</f>
        <v>#REF!</v>
      </c>
      <c r="AE37" s="48" t="e">
        <f>IF(AND('Mapa Riesgos Gestión TRANSPORTE'!#REF!="Baja",'Mapa Riesgos Gestión TRANSPORTE'!#REF!="Mayor"),CONCATENATE("R2C",'Mapa Riesgos Gestión TRANSPORTE'!#REF!),"")</f>
        <v>#REF!</v>
      </c>
      <c r="AF37" s="48" t="e">
        <f>IF(AND('Mapa Riesgos Gestión TRANSPORTE'!#REF!="Baja",'Mapa Riesgos Gestión TRANSPORTE'!#REF!="Mayor"),CONCATENATE("R2C",'Mapa Riesgos Gestión TRANSPORTE'!#REF!),"")</f>
        <v>#REF!</v>
      </c>
      <c r="AG37" s="49" t="e">
        <f>IF(AND('Mapa Riesgos Gestión TRANSPORTE'!#REF!="Baja",'Mapa Riesgos Gestión TRANSPORTE'!#REF!="Mayor"),CONCATENATE("R2C",'Mapa Riesgos Gestión TRANSPORTE'!#REF!),"")</f>
        <v>#REF!</v>
      </c>
      <c r="AH37" s="50" t="str">
        <f>IF(AND('Mapa Riesgos Gestión TRANSPORTE'!$Y$16="Baja",'Mapa Riesgos Gestión TRANSPORTE'!$AA$16="Catastrófico"),CONCATENATE("R2C",'Mapa Riesgos Gestión TRANSPORTE'!$O$16),"")</f>
        <v/>
      </c>
      <c r="AI37" s="51" t="e">
        <f>IF(AND('Mapa Riesgos Gestión TRANSPORTE'!#REF!="Baja",'Mapa Riesgos Gestión TRANSPORTE'!#REF!="Catastrófico"),CONCATENATE("R2C",'Mapa Riesgos Gestión TRANSPORTE'!#REF!),"")</f>
        <v>#REF!</v>
      </c>
      <c r="AJ37" s="51" t="e">
        <f>IF(AND('Mapa Riesgos Gestión TRANSPORTE'!#REF!="Baja",'Mapa Riesgos Gestión TRANSPORTE'!#REF!="Catastrófico"),CONCATENATE("R2C",'Mapa Riesgos Gestión TRANSPORTE'!#REF!),"")</f>
        <v>#REF!</v>
      </c>
      <c r="AK37" s="51" t="e">
        <f>IF(AND('Mapa Riesgos Gestión TRANSPORTE'!#REF!="Baja",'Mapa Riesgos Gestión TRANSPORTE'!#REF!="Catastrófico"),CONCATENATE("R2C",'Mapa Riesgos Gestión TRANSPORTE'!#REF!),"")</f>
        <v>#REF!</v>
      </c>
      <c r="AL37" s="51" t="e">
        <f>IF(AND('Mapa Riesgos Gestión TRANSPORTE'!#REF!="Baja",'Mapa Riesgos Gestión TRANSPORTE'!#REF!="Catastrófico"),CONCATENATE("R2C",'Mapa Riesgos Gestión TRANSPORTE'!#REF!),"")</f>
        <v>#REF!</v>
      </c>
      <c r="AM37" s="52" t="e">
        <f>IF(AND('Mapa Riesgos Gestión TRANSPORTE'!#REF!="Baja",'Mapa Riesgos Gestión TRANSPORTE'!#REF!="Catastrófico"),CONCATENATE("R2C",'Mapa Riesgos Gestión TRANSPORTE'!#REF!),"")</f>
        <v>#REF!</v>
      </c>
      <c r="AN37" s="1"/>
      <c r="AO37" s="243"/>
      <c r="AP37" s="145"/>
      <c r="AQ37" s="145"/>
      <c r="AR37" s="145"/>
      <c r="AS37" s="145"/>
      <c r="AT37" s="244"/>
      <c r="AU37" s="1"/>
      <c r="AV37" s="1"/>
      <c r="AW37" s="1"/>
      <c r="AX37" s="1"/>
      <c r="AY37" s="1"/>
      <c r="AZ37" s="1"/>
      <c r="BA37" s="1"/>
      <c r="BB37" s="1"/>
      <c r="BC37" s="1"/>
      <c r="BD37" s="1"/>
      <c r="BE37" s="1"/>
      <c r="BF37" s="1"/>
      <c r="BG37" s="1"/>
      <c r="BH37" s="1"/>
      <c r="BI37" s="1"/>
    </row>
    <row r="38" spans="1:61" ht="15" customHeight="1" x14ac:dyDescent="0.25">
      <c r="A38" s="1"/>
      <c r="B38" s="260"/>
      <c r="C38" s="145"/>
      <c r="D38" s="146"/>
      <c r="E38" s="157"/>
      <c r="F38" s="145"/>
      <c r="G38" s="145"/>
      <c r="H38" s="145"/>
      <c r="I38" s="145"/>
      <c r="J38" s="71" t="e">
        <f>IF(AND('Mapa Riesgos Gestión TRANSPORTE'!#REF!="Baja",'Mapa Riesgos Gestión TRANSPORTE'!#REF!="Leve"),CONCATENATE("R3C",'Mapa Riesgos Gestión TRANSPORTE'!#REF!),"")</f>
        <v>#REF!</v>
      </c>
      <c r="K38" s="72" t="e">
        <f>IF(AND('Mapa Riesgos Gestión TRANSPORTE'!#REF!="Baja",'Mapa Riesgos Gestión TRANSPORTE'!#REF!="Leve"),CONCATENATE("R3C",'Mapa Riesgos Gestión TRANSPORTE'!#REF!),"")</f>
        <v>#REF!</v>
      </c>
      <c r="L38" s="72" t="e">
        <f>IF(AND('Mapa Riesgos Gestión TRANSPORTE'!#REF!="Baja",'Mapa Riesgos Gestión TRANSPORTE'!#REF!="Leve"),CONCATENATE("R3C",'Mapa Riesgos Gestión TRANSPORTE'!#REF!),"")</f>
        <v>#REF!</v>
      </c>
      <c r="M38" s="72" t="e">
        <f>IF(AND('Mapa Riesgos Gestión TRANSPORTE'!#REF!="Baja",'Mapa Riesgos Gestión TRANSPORTE'!#REF!="Leve"),CONCATENATE("R3C",'Mapa Riesgos Gestión TRANSPORTE'!#REF!),"")</f>
        <v>#REF!</v>
      </c>
      <c r="N38" s="72" t="e">
        <f>IF(AND('Mapa Riesgos Gestión TRANSPORTE'!#REF!="Baja",'Mapa Riesgos Gestión TRANSPORTE'!#REF!="Leve"),CONCATENATE("R3C",'Mapa Riesgos Gestión TRANSPORTE'!#REF!),"")</f>
        <v>#REF!</v>
      </c>
      <c r="O38" s="73" t="e">
        <f>IF(AND('Mapa Riesgos Gestión TRANSPORTE'!#REF!="Baja",'Mapa Riesgos Gestión TRANSPORTE'!#REF!="Leve"),CONCATENATE("R3C",'Mapa Riesgos Gestión TRANSPORTE'!#REF!),"")</f>
        <v>#REF!</v>
      </c>
      <c r="P38" s="62" t="e">
        <f>IF(AND('Mapa Riesgos Gestión TRANSPORTE'!#REF!="Baja",'Mapa Riesgos Gestión TRANSPORTE'!#REF!="Menor"),CONCATENATE("R3C",'Mapa Riesgos Gestión TRANSPORTE'!#REF!),"")</f>
        <v>#REF!</v>
      </c>
      <c r="Q38" s="63" t="e">
        <f>IF(AND('Mapa Riesgos Gestión TRANSPORTE'!#REF!="Baja",'Mapa Riesgos Gestión TRANSPORTE'!#REF!="Menor"),CONCATENATE("R3C",'Mapa Riesgos Gestión TRANSPORTE'!#REF!),"")</f>
        <v>#REF!</v>
      </c>
      <c r="R38" s="63" t="e">
        <f>IF(AND('Mapa Riesgos Gestión TRANSPORTE'!#REF!="Baja",'Mapa Riesgos Gestión TRANSPORTE'!#REF!="Menor"),CONCATENATE("R3C",'Mapa Riesgos Gestión TRANSPORTE'!#REF!),"")</f>
        <v>#REF!</v>
      </c>
      <c r="S38" s="63" t="e">
        <f>IF(AND('Mapa Riesgos Gestión TRANSPORTE'!#REF!="Baja",'Mapa Riesgos Gestión TRANSPORTE'!#REF!="Menor"),CONCATENATE("R3C",'Mapa Riesgos Gestión TRANSPORTE'!#REF!),"")</f>
        <v>#REF!</v>
      </c>
      <c r="T38" s="63" t="e">
        <f>IF(AND('Mapa Riesgos Gestión TRANSPORTE'!#REF!="Baja",'Mapa Riesgos Gestión TRANSPORTE'!#REF!="Menor"),CONCATENATE("R3C",'Mapa Riesgos Gestión TRANSPORTE'!#REF!),"")</f>
        <v>#REF!</v>
      </c>
      <c r="U38" s="64" t="e">
        <f>IF(AND('Mapa Riesgos Gestión TRANSPORTE'!#REF!="Baja",'Mapa Riesgos Gestión TRANSPORTE'!#REF!="Menor"),CONCATENATE("R3C",'Mapa Riesgos Gestión TRANSPORTE'!#REF!),"")</f>
        <v>#REF!</v>
      </c>
      <c r="V38" s="62" t="e">
        <f>IF(AND('Mapa Riesgos Gestión TRANSPORTE'!#REF!="Baja",'Mapa Riesgos Gestión TRANSPORTE'!#REF!="Moderado"),CONCATENATE("R3C",'Mapa Riesgos Gestión TRANSPORTE'!#REF!),"")</f>
        <v>#REF!</v>
      </c>
      <c r="W38" s="63" t="e">
        <f>IF(AND('Mapa Riesgos Gestión TRANSPORTE'!#REF!="Baja",'Mapa Riesgos Gestión TRANSPORTE'!#REF!="Moderado"),CONCATENATE("R3C",'Mapa Riesgos Gestión TRANSPORTE'!#REF!),"")</f>
        <v>#REF!</v>
      </c>
      <c r="X38" s="63" t="e">
        <f>IF(AND('Mapa Riesgos Gestión TRANSPORTE'!#REF!="Baja",'Mapa Riesgos Gestión TRANSPORTE'!#REF!="Moderado"),CONCATENATE("R3C",'Mapa Riesgos Gestión TRANSPORTE'!#REF!),"")</f>
        <v>#REF!</v>
      </c>
      <c r="Y38" s="63" t="e">
        <f>IF(AND('Mapa Riesgos Gestión TRANSPORTE'!#REF!="Baja",'Mapa Riesgos Gestión TRANSPORTE'!#REF!="Moderado"),CONCATENATE("R3C",'Mapa Riesgos Gestión TRANSPORTE'!#REF!),"")</f>
        <v>#REF!</v>
      </c>
      <c r="Z38" s="63" t="e">
        <f>IF(AND('Mapa Riesgos Gestión TRANSPORTE'!#REF!="Baja",'Mapa Riesgos Gestión TRANSPORTE'!#REF!="Moderado"),CONCATENATE("R3C",'Mapa Riesgos Gestión TRANSPORTE'!#REF!),"")</f>
        <v>#REF!</v>
      </c>
      <c r="AA38" s="64" t="e">
        <f>IF(AND('Mapa Riesgos Gestión TRANSPORTE'!#REF!="Baja",'Mapa Riesgos Gestión TRANSPORTE'!#REF!="Moderado"),CONCATENATE("R3C",'Mapa Riesgos Gestión TRANSPORTE'!#REF!),"")</f>
        <v>#REF!</v>
      </c>
      <c r="AB38" s="47" t="e">
        <f>IF(AND('Mapa Riesgos Gestión TRANSPORTE'!#REF!="Baja",'Mapa Riesgos Gestión TRANSPORTE'!#REF!="Mayor"),CONCATENATE("R3C",'Mapa Riesgos Gestión TRANSPORTE'!#REF!),"")</f>
        <v>#REF!</v>
      </c>
      <c r="AC38" s="48" t="e">
        <f>IF(AND('Mapa Riesgos Gestión TRANSPORTE'!#REF!="Baja",'Mapa Riesgos Gestión TRANSPORTE'!#REF!="Mayor"),CONCATENATE("R3C",'Mapa Riesgos Gestión TRANSPORTE'!#REF!),"")</f>
        <v>#REF!</v>
      </c>
      <c r="AD38" s="48" t="e">
        <f>IF(AND('Mapa Riesgos Gestión TRANSPORTE'!#REF!="Baja",'Mapa Riesgos Gestión TRANSPORTE'!#REF!="Mayor"),CONCATENATE("R3C",'Mapa Riesgos Gestión TRANSPORTE'!#REF!),"")</f>
        <v>#REF!</v>
      </c>
      <c r="AE38" s="48" t="e">
        <f>IF(AND('Mapa Riesgos Gestión TRANSPORTE'!#REF!="Baja",'Mapa Riesgos Gestión TRANSPORTE'!#REF!="Mayor"),CONCATENATE("R3C",'Mapa Riesgos Gestión TRANSPORTE'!#REF!),"")</f>
        <v>#REF!</v>
      </c>
      <c r="AF38" s="48" t="e">
        <f>IF(AND('Mapa Riesgos Gestión TRANSPORTE'!#REF!="Baja",'Mapa Riesgos Gestión TRANSPORTE'!#REF!="Mayor"),CONCATENATE("R3C",'Mapa Riesgos Gestión TRANSPORTE'!#REF!),"")</f>
        <v>#REF!</v>
      </c>
      <c r="AG38" s="49" t="e">
        <f>IF(AND('Mapa Riesgos Gestión TRANSPORTE'!#REF!="Baja",'Mapa Riesgos Gestión TRANSPORTE'!#REF!="Mayor"),CONCATENATE("R3C",'Mapa Riesgos Gestión TRANSPORTE'!#REF!),"")</f>
        <v>#REF!</v>
      </c>
      <c r="AH38" s="50" t="e">
        <f>IF(AND('Mapa Riesgos Gestión TRANSPORTE'!#REF!="Baja",'Mapa Riesgos Gestión TRANSPORTE'!#REF!="Catastrófico"),CONCATENATE("R3C",'Mapa Riesgos Gestión TRANSPORTE'!#REF!),"")</f>
        <v>#REF!</v>
      </c>
      <c r="AI38" s="51" t="e">
        <f>IF(AND('Mapa Riesgos Gestión TRANSPORTE'!#REF!="Baja",'Mapa Riesgos Gestión TRANSPORTE'!#REF!="Catastrófico"),CONCATENATE("R3C",'Mapa Riesgos Gestión TRANSPORTE'!#REF!),"")</f>
        <v>#REF!</v>
      </c>
      <c r="AJ38" s="51" t="e">
        <f>IF(AND('Mapa Riesgos Gestión TRANSPORTE'!#REF!="Baja",'Mapa Riesgos Gestión TRANSPORTE'!#REF!="Catastrófico"),CONCATENATE("R3C",'Mapa Riesgos Gestión TRANSPORTE'!#REF!),"")</f>
        <v>#REF!</v>
      </c>
      <c r="AK38" s="51" t="e">
        <f>IF(AND('Mapa Riesgos Gestión TRANSPORTE'!#REF!="Baja",'Mapa Riesgos Gestión TRANSPORTE'!#REF!="Catastrófico"),CONCATENATE("R3C",'Mapa Riesgos Gestión TRANSPORTE'!#REF!),"")</f>
        <v>#REF!</v>
      </c>
      <c r="AL38" s="51" t="e">
        <f>IF(AND('Mapa Riesgos Gestión TRANSPORTE'!#REF!="Baja",'Mapa Riesgos Gestión TRANSPORTE'!#REF!="Catastrófico"),CONCATENATE("R3C",'Mapa Riesgos Gestión TRANSPORTE'!#REF!),"")</f>
        <v>#REF!</v>
      </c>
      <c r="AM38" s="52" t="e">
        <f>IF(AND('Mapa Riesgos Gestión TRANSPORTE'!#REF!="Baja",'Mapa Riesgos Gestión TRANSPORTE'!#REF!="Catastrófico"),CONCATENATE("R3C",'Mapa Riesgos Gestión TRANSPORTE'!#REF!),"")</f>
        <v>#REF!</v>
      </c>
      <c r="AN38" s="1"/>
      <c r="AO38" s="243"/>
      <c r="AP38" s="145"/>
      <c r="AQ38" s="145"/>
      <c r="AR38" s="145"/>
      <c r="AS38" s="145"/>
      <c r="AT38" s="244"/>
      <c r="AU38" s="1"/>
      <c r="AV38" s="1"/>
      <c r="AW38" s="1"/>
      <c r="AX38" s="1"/>
      <c r="AY38" s="1"/>
      <c r="AZ38" s="1"/>
      <c r="BA38" s="1"/>
      <c r="BB38" s="1"/>
      <c r="BC38" s="1"/>
      <c r="BD38" s="1"/>
      <c r="BE38" s="1"/>
      <c r="BF38" s="1"/>
      <c r="BG38" s="1"/>
      <c r="BH38" s="1"/>
      <c r="BI38" s="1"/>
    </row>
    <row r="39" spans="1:61" ht="15" customHeight="1" x14ac:dyDescent="0.25">
      <c r="A39" s="1"/>
      <c r="B39" s="260"/>
      <c r="C39" s="145"/>
      <c r="D39" s="146"/>
      <c r="E39" s="157"/>
      <c r="F39" s="145"/>
      <c r="G39" s="145"/>
      <c r="H39" s="145"/>
      <c r="I39" s="145"/>
      <c r="J39" s="71" t="e">
        <f>IF(AND('Mapa Riesgos Gestión TRANSPORTE'!#REF!="Baja",'Mapa Riesgos Gestión TRANSPORTE'!#REF!="Leve"),CONCATENATE("R4C",'Mapa Riesgos Gestión TRANSPORTE'!#REF!),"")</f>
        <v>#REF!</v>
      </c>
      <c r="K39" s="72" t="e">
        <f>IF(AND('Mapa Riesgos Gestión TRANSPORTE'!#REF!="Baja",'Mapa Riesgos Gestión TRANSPORTE'!#REF!="Leve"),CONCATENATE("R4C",'Mapa Riesgos Gestión TRANSPORTE'!#REF!),"")</f>
        <v>#REF!</v>
      </c>
      <c r="L39" s="72" t="e">
        <f>IF(AND('Mapa Riesgos Gestión TRANSPORTE'!#REF!="Baja",'Mapa Riesgos Gestión TRANSPORTE'!#REF!="Leve"),CONCATENATE("R4C",'Mapa Riesgos Gestión TRANSPORTE'!#REF!),"")</f>
        <v>#REF!</v>
      </c>
      <c r="M39" s="72" t="e">
        <f>IF(AND('Mapa Riesgos Gestión TRANSPORTE'!#REF!="Baja",'Mapa Riesgos Gestión TRANSPORTE'!#REF!="Leve"),CONCATENATE("R4C",'Mapa Riesgos Gestión TRANSPORTE'!#REF!),"")</f>
        <v>#REF!</v>
      </c>
      <c r="N39" s="72" t="e">
        <f>IF(AND('Mapa Riesgos Gestión TRANSPORTE'!#REF!="Baja",'Mapa Riesgos Gestión TRANSPORTE'!#REF!="Leve"),CONCATENATE("R4C",'Mapa Riesgos Gestión TRANSPORTE'!#REF!),"")</f>
        <v>#REF!</v>
      </c>
      <c r="O39" s="73" t="e">
        <f>IF(AND('Mapa Riesgos Gestión TRANSPORTE'!#REF!="Baja",'Mapa Riesgos Gestión TRANSPORTE'!#REF!="Leve"),CONCATENATE("R4C",'Mapa Riesgos Gestión TRANSPORTE'!#REF!),"")</f>
        <v>#REF!</v>
      </c>
      <c r="P39" s="62" t="e">
        <f>IF(AND('Mapa Riesgos Gestión TRANSPORTE'!#REF!="Baja",'Mapa Riesgos Gestión TRANSPORTE'!#REF!="Menor"),CONCATENATE("R4C",'Mapa Riesgos Gestión TRANSPORTE'!#REF!),"")</f>
        <v>#REF!</v>
      </c>
      <c r="Q39" s="63" t="e">
        <f>IF(AND('Mapa Riesgos Gestión TRANSPORTE'!#REF!="Baja",'Mapa Riesgos Gestión TRANSPORTE'!#REF!="Menor"),CONCATENATE("R4C",'Mapa Riesgos Gestión TRANSPORTE'!#REF!),"")</f>
        <v>#REF!</v>
      </c>
      <c r="R39" s="63" t="e">
        <f>IF(AND('Mapa Riesgos Gestión TRANSPORTE'!#REF!="Baja",'Mapa Riesgos Gestión TRANSPORTE'!#REF!="Menor"),CONCATENATE("R4C",'Mapa Riesgos Gestión TRANSPORTE'!#REF!),"")</f>
        <v>#REF!</v>
      </c>
      <c r="S39" s="63" t="e">
        <f>IF(AND('Mapa Riesgos Gestión TRANSPORTE'!#REF!="Baja",'Mapa Riesgos Gestión TRANSPORTE'!#REF!="Menor"),CONCATENATE("R4C",'Mapa Riesgos Gestión TRANSPORTE'!#REF!),"")</f>
        <v>#REF!</v>
      </c>
      <c r="T39" s="63" t="e">
        <f>IF(AND('Mapa Riesgos Gestión TRANSPORTE'!#REF!="Baja",'Mapa Riesgos Gestión TRANSPORTE'!#REF!="Menor"),CONCATENATE("R4C",'Mapa Riesgos Gestión TRANSPORTE'!#REF!),"")</f>
        <v>#REF!</v>
      </c>
      <c r="U39" s="64" t="e">
        <f>IF(AND('Mapa Riesgos Gestión TRANSPORTE'!#REF!="Baja",'Mapa Riesgos Gestión TRANSPORTE'!#REF!="Menor"),CONCATENATE("R4C",'Mapa Riesgos Gestión TRANSPORTE'!#REF!),"")</f>
        <v>#REF!</v>
      </c>
      <c r="V39" s="62" t="e">
        <f>IF(AND('Mapa Riesgos Gestión TRANSPORTE'!#REF!="Baja",'Mapa Riesgos Gestión TRANSPORTE'!#REF!="Moderado"),CONCATENATE("R4C",'Mapa Riesgos Gestión TRANSPORTE'!#REF!),"")</f>
        <v>#REF!</v>
      </c>
      <c r="W39" s="63" t="e">
        <f>IF(AND('Mapa Riesgos Gestión TRANSPORTE'!#REF!="Baja",'Mapa Riesgos Gestión TRANSPORTE'!#REF!="Moderado"),CONCATENATE("R4C",'Mapa Riesgos Gestión TRANSPORTE'!#REF!),"")</f>
        <v>#REF!</v>
      </c>
      <c r="X39" s="63" t="e">
        <f>IF(AND('Mapa Riesgos Gestión TRANSPORTE'!#REF!="Baja",'Mapa Riesgos Gestión TRANSPORTE'!#REF!="Moderado"),CONCATENATE("R4C",'Mapa Riesgos Gestión TRANSPORTE'!#REF!),"")</f>
        <v>#REF!</v>
      </c>
      <c r="Y39" s="63" t="e">
        <f>IF(AND('Mapa Riesgos Gestión TRANSPORTE'!#REF!="Baja",'Mapa Riesgos Gestión TRANSPORTE'!#REF!="Moderado"),CONCATENATE("R4C",'Mapa Riesgos Gestión TRANSPORTE'!#REF!),"")</f>
        <v>#REF!</v>
      </c>
      <c r="Z39" s="63" t="e">
        <f>IF(AND('Mapa Riesgos Gestión TRANSPORTE'!#REF!="Baja",'Mapa Riesgos Gestión TRANSPORTE'!#REF!="Moderado"),CONCATENATE("R4C",'Mapa Riesgos Gestión TRANSPORTE'!#REF!),"")</f>
        <v>#REF!</v>
      </c>
      <c r="AA39" s="64" t="e">
        <f>IF(AND('Mapa Riesgos Gestión TRANSPORTE'!#REF!="Baja",'Mapa Riesgos Gestión TRANSPORTE'!#REF!="Moderado"),CONCATENATE("R4C",'Mapa Riesgos Gestión TRANSPORTE'!#REF!),"")</f>
        <v>#REF!</v>
      </c>
      <c r="AB39" s="47" t="e">
        <f>IF(AND('Mapa Riesgos Gestión TRANSPORTE'!#REF!="Baja",'Mapa Riesgos Gestión TRANSPORTE'!#REF!="Mayor"),CONCATENATE("R4C",'Mapa Riesgos Gestión TRANSPORTE'!#REF!),"")</f>
        <v>#REF!</v>
      </c>
      <c r="AC39" s="48" t="e">
        <f>IF(AND('Mapa Riesgos Gestión TRANSPORTE'!#REF!="Baja",'Mapa Riesgos Gestión TRANSPORTE'!#REF!="Mayor"),CONCATENATE("R4C",'Mapa Riesgos Gestión TRANSPORTE'!#REF!),"")</f>
        <v>#REF!</v>
      </c>
      <c r="AD39" s="48" t="e">
        <f>IF(AND('Mapa Riesgos Gestión TRANSPORTE'!#REF!="Baja",'Mapa Riesgos Gestión TRANSPORTE'!#REF!="Mayor"),CONCATENATE("R4C",'Mapa Riesgos Gestión TRANSPORTE'!#REF!),"")</f>
        <v>#REF!</v>
      </c>
      <c r="AE39" s="48" t="e">
        <f>IF(AND('Mapa Riesgos Gestión TRANSPORTE'!#REF!="Baja",'Mapa Riesgos Gestión TRANSPORTE'!#REF!="Mayor"),CONCATENATE("R4C",'Mapa Riesgos Gestión TRANSPORTE'!#REF!),"")</f>
        <v>#REF!</v>
      </c>
      <c r="AF39" s="48" t="e">
        <f>IF(AND('Mapa Riesgos Gestión TRANSPORTE'!#REF!="Baja",'Mapa Riesgos Gestión TRANSPORTE'!#REF!="Mayor"),CONCATENATE("R4C",'Mapa Riesgos Gestión TRANSPORTE'!#REF!),"")</f>
        <v>#REF!</v>
      </c>
      <c r="AG39" s="49" t="e">
        <f>IF(AND('Mapa Riesgos Gestión TRANSPORTE'!#REF!="Baja",'Mapa Riesgos Gestión TRANSPORTE'!#REF!="Mayor"),CONCATENATE("R4C",'Mapa Riesgos Gestión TRANSPORTE'!#REF!),"")</f>
        <v>#REF!</v>
      </c>
      <c r="AH39" s="50" t="e">
        <f>IF(AND('Mapa Riesgos Gestión TRANSPORTE'!#REF!="Baja",'Mapa Riesgos Gestión TRANSPORTE'!#REF!="Catastrófico"),CONCATENATE("R4C",'Mapa Riesgos Gestión TRANSPORTE'!#REF!),"")</f>
        <v>#REF!</v>
      </c>
      <c r="AI39" s="51" t="e">
        <f>IF(AND('Mapa Riesgos Gestión TRANSPORTE'!#REF!="Baja",'Mapa Riesgos Gestión TRANSPORTE'!#REF!="Catastrófico"),CONCATENATE("R4C",'Mapa Riesgos Gestión TRANSPORTE'!#REF!),"")</f>
        <v>#REF!</v>
      </c>
      <c r="AJ39" s="51" t="e">
        <f>IF(AND('Mapa Riesgos Gestión TRANSPORTE'!#REF!="Baja",'Mapa Riesgos Gestión TRANSPORTE'!#REF!="Catastrófico"),CONCATENATE("R4C",'Mapa Riesgos Gestión TRANSPORTE'!#REF!),"")</f>
        <v>#REF!</v>
      </c>
      <c r="AK39" s="51" t="e">
        <f>IF(AND('Mapa Riesgos Gestión TRANSPORTE'!#REF!="Baja",'Mapa Riesgos Gestión TRANSPORTE'!#REF!="Catastrófico"),CONCATENATE("R4C",'Mapa Riesgos Gestión TRANSPORTE'!#REF!),"")</f>
        <v>#REF!</v>
      </c>
      <c r="AL39" s="51" t="e">
        <f>IF(AND('Mapa Riesgos Gestión TRANSPORTE'!#REF!="Baja",'Mapa Riesgos Gestión TRANSPORTE'!#REF!="Catastrófico"),CONCATENATE("R4C",'Mapa Riesgos Gestión TRANSPORTE'!#REF!),"")</f>
        <v>#REF!</v>
      </c>
      <c r="AM39" s="52" t="e">
        <f>IF(AND('Mapa Riesgos Gestión TRANSPORTE'!#REF!="Baja",'Mapa Riesgos Gestión TRANSPORTE'!#REF!="Catastrófico"),CONCATENATE("R4C",'Mapa Riesgos Gestión TRANSPORTE'!#REF!),"")</f>
        <v>#REF!</v>
      </c>
      <c r="AN39" s="1"/>
      <c r="AO39" s="243"/>
      <c r="AP39" s="145"/>
      <c r="AQ39" s="145"/>
      <c r="AR39" s="145"/>
      <c r="AS39" s="145"/>
      <c r="AT39" s="244"/>
      <c r="AU39" s="1"/>
      <c r="AV39" s="1"/>
      <c r="AW39" s="1"/>
      <c r="AX39" s="1"/>
      <c r="AY39" s="1"/>
      <c r="AZ39" s="1"/>
      <c r="BA39" s="1"/>
      <c r="BB39" s="1"/>
      <c r="BC39" s="1"/>
      <c r="BD39" s="1"/>
      <c r="BE39" s="1"/>
      <c r="BF39" s="1"/>
      <c r="BG39" s="1"/>
      <c r="BH39" s="1"/>
      <c r="BI39" s="1"/>
    </row>
    <row r="40" spans="1:61" ht="15" customHeight="1" x14ac:dyDescent="0.25">
      <c r="A40" s="1"/>
      <c r="B40" s="260"/>
      <c r="C40" s="145"/>
      <c r="D40" s="146"/>
      <c r="E40" s="157"/>
      <c r="F40" s="145"/>
      <c r="G40" s="145"/>
      <c r="H40" s="145"/>
      <c r="I40" s="145"/>
      <c r="J40" s="71" t="e">
        <f>IF(AND('Mapa Riesgos Gestión TRANSPORTE'!#REF!="Baja",'Mapa Riesgos Gestión TRANSPORTE'!#REF!="Leve"),CONCATENATE("R5C",'Mapa Riesgos Gestión TRANSPORTE'!#REF!),"")</f>
        <v>#REF!</v>
      </c>
      <c r="K40" s="72" t="e">
        <f>IF(AND('Mapa Riesgos Gestión TRANSPORTE'!#REF!="Baja",'Mapa Riesgos Gestión TRANSPORTE'!#REF!="Leve"),CONCATENATE("R5C",'Mapa Riesgos Gestión TRANSPORTE'!#REF!),"")</f>
        <v>#REF!</v>
      </c>
      <c r="L40" s="72" t="e">
        <f>IF(AND('Mapa Riesgos Gestión TRANSPORTE'!#REF!="Baja",'Mapa Riesgos Gestión TRANSPORTE'!#REF!="Leve"),CONCATENATE("R5C",'Mapa Riesgos Gestión TRANSPORTE'!#REF!),"")</f>
        <v>#REF!</v>
      </c>
      <c r="M40" s="72" t="e">
        <f>IF(AND('Mapa Riesgos Gestión TRANSPORTE'!#REF!="Baja",'Mapa Riesgos Gestión TRANSPORTE'!#REF!="Leve"),CONCATENATE("R5C",'Mapa Riesgos Gestión TRANSPORTE'!#REF!),"")</f>
        <v>#REF!</v>
      </c>
      <c r="N40" s="72" t="e">
        <f>IF(AND('Mapa Riesgos Gestión TRANSPORTE'!#REF!="Baja",'Mapa Riesgos Gestión TRANSPORTE'!#REF!="Leve"),CONCATENATE("R5C",'Mapa Riesgos Gestión TRANSPORTE'!#REF!),"")</f>
        <v>#REF!</v>
      </c>
      <c r="O40" s="73" t="e">
        <f>IF(AND('Mapa Riesgos Gestión TRANSPORTE'!#REF!="Baja",'Mapa Riesgos Gestión TRANSPORTE'!#REF!="Leve"),CONCATENATE("R5C",'Mapa Riesgos Gestión TRANSPORTE'!#REF!),"")</f>
        <v>#REF!</v>
      </c>
      <c r="P40" s="62" t="e">
        <f>IF(AND('Mapa Riesgos Gestión TRANSPORTE'!#REF!="Baja",'Mapa Riesgos Gestión TRANSPORTE'!#REF!="Menor"),CONCATENATE("R5C",'Mapa Riesgos Gestión TRANSPORTE'!#REF!),"")</f>
        <v>#REF!</v>
      </c>
      <c r="Q40" s="63" t="e">
        <f>IF(AND('Mapa Riesgos Gestión TRANSPORTE'!#REF!="Baja",'Mapa Riesgos Gestión TRANSPORTE'!#REF!="Menor"),CONCATENATE("R5C",'Mapa Riesgos Gestión TRANSPORTE'!#REF!),"")</f>
        <v>#REF!</v>
      </c>
      <c r="R40" s="63" t="e">
        <f>IF(AND('Mapa Riesgos Gestión TRANSPORTE'!#REF!="Baja",'Mapa Riesgos Gestión TRANSPORTE'!#REF!="Menor"),CONCATENATE("R5C",'Mapa Riesgos Gestión TRANSPORTE'!#REF!),"")</f>
        <v>#REF!</v>
      </c>
      <c r="S40" s="63" t="e">
        <f>IF(AND('Mapa Riesgos Gestión TRANSPORTE'!#REF!="Baja",'Mapa Riesgos Gestión TRANSPORTE'!#REF!="Menor"),CONCATENATE("R5C",'Mapa Riesgos Gestión TRANSPORTE'!#REF!),"")</f>
        <v>#REF!</v>
      </c>
      <c r="T40" s="63" t="e">
        <f>IF(AND('Mapa Riesgos Gestión TRANSPORTE'!#REF!="Baja",'Mapa Riesgos Gestión TRANSPORTE'!#REF!="Menor"),CONCATENATE("R5C",'Mapa Riesgos Gestión TRANSPORTE'!#REF!),"")</f>
        <v>#REF!</v>
      </c>
      <c r="U40" s="64" t="e">
        <f>IF(AND('Mapa Riesgos Gestión TRANSPORTE'!#REF!="Baja",'Mapa Riesgos Gestión TRANSPORTE'!#REF!="Menor"),CONCATENATE("R5C",'Mapa Riesgos Gestión TRANSPORTE'!#REF!),"")</f>
        <v>#REF!</v>
      </c>
      <c r="V40" s="62" t="e">
        <f>IF(AND('Mapa Riesgos Gestión TRANSPORTE'!#REF!="Baja",'Mapa Riesgos Gestión TRANSPORTE'!#REF!="Moderado"),CONCATENATE("R5C",'Mapa Riesgos Gestión TRANSPORTE'!#REF!),"")</f>
        <v>#REF!</v>
      </c>
      <c r="W40" s="63" t="e">
        <f>IF(AND('Mapa Riesgos Gestión TRANSPORTE'!#REF!="Baja",'Mapa Riesgos Gestión TRANSPORTE'!#REF!="Moderado"),CONCATENATE("R5C",'Mapa Riesgos Gestión TRANSPORTE'!#REF!),"")</f>
        <v>#REF!</v>
      </c>
      <c r="X40" s="63" t="e">
        <f>IF(AND('Mapa Riesgos Gestión TRANSPORTE'!#REF!="Baja",'Mapa Riesgos Gestión TRANSPORTE'!#REF!="Moderado"),CONCATENATE("R5C",'Mapa Riesgos Gestión TRANSPORTE'!#REF!),"")</f>
        <v>#REF!</v>
      </c>
      <c r="Y40" s="63" t="e">
        <f>IF(AND('Mapa Riesgos Gestión TRANSPORTE'!#REF!="Baja",'Mapa Riesgos Gestión TRANSPORTE'!#REF!="Moderado"),CONCATENATE("R5C",'Mapa Riesgos Gestión TRANSPORTE'!#REF!),"")</f>
        <v>#REF!</v>
      </c>
      <c r="Z40" s="63" t="e">
        <f>IF(AND('Mapa Riesgos Gestión TRANSPORTE'!#REF!="Baja",'Mapa Riesgos Gestión TRANSPORTE'!#REF!="Moderado"),CONCATENATE("R5C",'Mapa Riesgos Gestión TRANSPORTE'!#REF!),"")</f>
        <v>#REF!</v>
      </c>
      <c r="AA40" s="64" t="e">
        <f>IF(AND('Mapa Riesgos Gestión TRANSPORTE'!#REF!="Baja",'Mapa Riesgos Gestión TRANSPORTE'!#REF!="Moderado"),CONCATENATE("R5C",'Mapa Riesgos Gestión TRANSPORTE'!#REF!),"")</f>
        <v>#REF!</v>
      </c>
      <c r="AB40" s="47" t="e">
        <f>IF(AND('Mapa Riesgos Gestión TRANSPORTE'!#REF!="Baja",'Mapa Riesgos Gestión TRANSPORTE'!#REF!="Mayor"),CONCATENATE("R5C",'Mapa Riesgos Gestión TRANSPORTE'!#REF!),"")</f>
        <v>#REF!</v>
      </c>
      <c r="AC40" s="48" t="e">
        <f>IF(AND('Mapa Riesgos Gestión TRANSPORTE'!#REF!="Baja",'Mapa Riesgos Gestión TRANSPORTE'!#REF!="Mayor"),CONCATENATE("R5C",'Mapa Riesgos Gestión TRANSPORTE'!#REF!),"")</f>
        <v>#REF!</v>
      </c>
      <c r="AD40" s="48" t="e">
        <f>IF(AND('Mapa Riesgos Gestión TRANSPORTE'!#REF!="Baja",'Mapa Riesgos Gestión TRANSPORTE'!#REF!="Mayor"),CONCATENATE("R5C",'Mapa Riesgos Gestión TRANSPORTE'!#REF!),"")</f>
        <v>#REF!</v>
      </c>
      <c r="AE40" s="48" t="e">
        <f>IF(AND('Mapa Riesgos Gestión TRANSPORTE'!#REF!="Baja",'Mapa Riesgos Gestión TRANSPORTE'!#REF!="Mayor"),CONCATENATE("R5C",'Mapa Riesgos Gestión TRANSPORTE'!#REF!),"")</f>
        <v>#REF!</v>
      </c>
      <c r="AF40" s="48" t="e">
        <f>IF(AND('Mapa Riesgos Gestión TRANSPORTE'!#REF!="Baja",'Mapa Riesgos Gestión TRANSPORTE'!#REF!="Mayor"),CONCATENATE("R5C",'Mapa Riesgos Gestión TRANSPORTE'!#REF!),"")</f>
        <v>#REF!</v>
      </c>
      <c r="AG40" s="49" t="e">
        <f>IF(AND('Mapa Riesgos Gestión TRANSPORTE'!#REF!="Baja",'Mapa Riesgos Gestión TRANSPORTE'!#REF!="Mayor"),CONCATENATE("R5C",'Mapa Riesgos Gestión TRANSPORTE'!#REF!),"")</f>
        <v>#REF!</v>
      </c>
      <c r="AH40" s="50" t="e">
        <f>IF(AND('Mapa Riesgos Gestión TRANSPORTE'!#REF!="Baja",'Mapa Riesgos Gestión TRANSPORTE'!#REF!="Catastrófico"),CONCATENATE("R5C",'Mapa Riesgos Gestión TRANSPORTE'!#REF!),"")</f>
        <v>#REF!</v>
      </c>
      <c r="AI40" s="51" t="e">
        <f>IF(AND('Mapa Riesgos Gestión TRANSPORTE'!#REF!="Baja",'Mapa Riesgos Gestión TRANSPORTE'!#REF!="Catastrófico"),CONCATENATE("R5C",'Mapa Riesgos Gestión TRANSPORTE'!#REF!),"")</f>
        <v>#REF!</v>
      </c>
      <c r="AJ40" s="51" t="e">
        <f>IF(AND('Mapa Riesgos Gestión TRANSPORTE'!#REF!="Baja",'Mapa Riesgos Gestión TRANSPORTE'!#REF!="Catastrófico"),CONCATENATE("R5C",'Mapa Riesgos Gestión TRANSPORTE'!#REF!),"")</f>
        <v>#REF!</v>
      </c>
      <c r="AK40" s="51" t="e">
        <f>IF(AND('Mapa Riesgos Gestión TRANSPORTE'!#REF!="Baja",'Mapa Riesgos Gestión TRANSPORTE'!#REF!="Catastrófico"),CONCATENATE("R5C",'Mapa Riesgos Gestión TRANSPORTE'!#REF!),"")</f>
        <v>#REF!</v>
      </c>
      <c r="AL40" s="51" t="e">
        <f>IF(AND('Mapa Riesgos Gestión TRANSPORTE'!#REF!="Baja",'Mapa Riesgos Gestión TRANSPORTE'!#REF!="Catastrófico"),CONCATENATE("R5C",'Mapa Riesgos Gestión TRANSPORTE'!#REF!),"")</f>
        <v>#REF!</v>
      </c>
      <c r="AM40" s="52" t="e">
        <f>IF(AND('Mapa Riesgos Gestión TRANSPORTE'!#REF!="Baja",'Mapa Riesgos Gestión TRANSPORTE'!#REF!="Catastrófico"),CONCATENATE("R5C",'Mapa Riesgos Gestión TRANSPORTE'!#REF!),"")</f>
        <v>#REF!</v>
      </c>
      <c r="AN40" s="1"/>
      <c r="AO40" s="243"/>
      <c r="AP40" s="145"/>
      <c r="AQ40" s="145"/>
      <c r="AR40" s="145"/>
      <c r="AS40" s="145"/>
      <c r="AT40" s="244"/>
      <c r="AU40" s="1"/>
      <c r="AV40" s="1"/>
      <c r="AW40" s="1"/>
      <c r="AX40" s="1"/>
      <c r="AY40" s="1"/>
      <c r="AZ40" s="1"/>
      <c r="BA40" s="1"/>
      <c r="BB40" s="1"/>
      <c r="BC40" s="1"/>
      <c r="BD40" s="1"/>
      <c r="BE40" s="1"/>
      <c r="BF40" s="1"/>
      <c r="BG40" s="1"/>
      <c r="BH40" s="1"/>
      <c r="BI40" s="1"/>
    </row>
    <row r="41" spans="1:61" ht="15" customHeight="1" x14ac:dyDescent="0.25">
      <c r="A41" s="1"/>
      <c r="B41" s="260"/>
      <c r="C41" s="145"/>
      <c r="D41" s="146"/>
      <c r="E41" s="157"/>
      <c r="F41" s="145"/>
      <c r="G41" s="145"/>
      <c r="H41" s="145"/>
      <c r="I41" s="145"/>
      <c r="J41" s="71" t="e">
        <f>IF(AND('Mapa Riesgos Gestión TRANSPORTE'!#REF!="Baja",'Mapa Riesgos Gestión TRANSPORTE'!#REF!="Leve"),CONCATENATE("R6C",'Mapa Riesgos Gestión TRANSPORTE'!#REF!),"")</f>
        <v>#REF!</v>
      </c>
      <c r="K41" s="72" t="e">
        <f>IF(AND('Mapa Riesgos Gestión TRANSPORTE'!#REF!="Baja",'Mapa Riesgos Gestión TRANSPORTE'!#REF!="Leve"),CONCATENATE("R6C",'Mapa Riesgos Gestión TRANSPORTE'!#REF!),"")</f>
        <v>#REF!</v>
      </c>
      <c r="L41" s="72" t="e">
        <f>IF(AND('Mapa Riesgos Gestión TRANSPORTE'!#REF!="Baja",'Mapa Riesgos Gestión TRANSPORTE'!#REF!="Leve"),CONCATENATE("R6C",'Mapa Riesgos Gestión TRANSPORTE'!#REF!),"")</f>
        <v>#REF!</v>
      </c>
      <c r="M41" s="72" t="e">
        <f>IF(AND('Mapa Riesgos Gestión TRANSPORTE'!#REF!="Baja",'Mapa Riesgos Gestión TRANSPORTE'!#REF!="Leve"),CONCATENATE("R6C",'Mapa Riesgos Gestión TRANSPORTE'!#REF!),"")</f>
        <v>#REF!</v>
      </c>
      <c r="N41" s="72" t="e">
        <f>IF(AND('Mapa Riesgos Gestión TRANSPORTE'!#REF!="Baja",'Mapa Riesgos Gestión TRANSPORTE'!#REF!="Leve"),CONCATENATE("R6C",'Mapa Riesgos Gestión TRANSPORTE'!#REF!),"")</f>
        <v>#REF!</v>
      </c>
      <c r="O41" s="73" t="e">
        <f>IF(AND('Mapa Riesgos Gestión TRANSPORTE'!#REF!="Baja",'Mapa Riesgos Gestión TRANSPORTE'!#REF!="Leve"),CONCATENATE("R6C",'Mapa Riesgos Gestión TRANSPORTE'!#REF!),"")</f>
        <v>#REF!</v>
      </c>
      <c r="P41" s="62" t="e">
        <f>IF(AND('Mapa Riesgos Gestión TRANSPORTE'!#REF!="Baja",'Mapa Riesgos Gestión TRANSPORTE'!#REF!="Menor"),CONCATENATE("R6C",'Mapa Riesgos Gestión TRANSPORTE'!#REF!),"")</f>
        <v>#REF!</v>
      </c>
      <c r="Q41" s="63" t="e">
        <f>IF(AND('Mapa Riesgos Gestión TRANSPORTE'!#REF!="Baja",'Mapa Riesgos Gestión TRANSPORTE'!#REF!="Menor"),CONCATENATE("R6C",'Mapa Riesgos Gestión TRANSPORTE'!#REF!),"")</f>
        <v>#REF!</v>
      </c>
      <c r="R41" s="63" t="e">
        <f>IF(AND('Mapa Riesgos Gestión TRANSPORTE'!#REF!="Baja",'Mapa Riesgos Gestión TRANSPORTE'!#REF!="Menor"),CONCATENATE("R6C",'Mapa Riesgos Gestión TRANSPORTE'!#REF!),"")</f>
        <v>#REF!</v>
      </c>
      <c r="S41" s="63" t="e">
        <f>IF(AND('Mapa Riesgos Gestión TRANSPORTE'!#REF!="Baja",'Mapa Riesgos Gestión TRANSPORTE'!#REF!="Menor"),CONCATENATE("R6C",'Mapa Riesgos Gestión TRANSPORTE'!#REF!),"")</f>
        <v>#REF!</v>
      </c>
      <c r="T41" s="63" t="e">
        <f>IF(AND('Mapa Riesgos Gestión TRANSPORTE'!#REF!="Baja",'Mapa Riesgos Gestión TRANSPORTE'!#REF!="Menor"),CONCATENATE("R6C",'Mapa Riesgos Gestión TRANSPORTE'!#REF!),"")</f>
        <v>#REF!</v>
      </c>
      <c r="U41" s="64" t="e">
        <f>IF(AND('Mapa Riesgos Gestión TRANSPORTE'!#REF!="Baja",'Mapa Riesgos Gestión TRANSPORTE'!#REF!="Menor"),CONCATENATE("R6C",'Mapa Riesgos Gestión TRANSPORTE'!#REF!),"")</f>
        <v>#REF!</v>
      </c>
      <c r="V41" s="62" t="e">
        <f>IF(AND('Mapa Riesgos Gestión TRANSPORTE'!#REF!="Baja",'Mapa Riesgos Gestión TRANSPORTE'!#REF!="Moderado"),CONCATENATE("R6C",'Mapa Riesgos Gestión TRANSPORTE'!#REF!),"")</f>
        <v>#REF!</v>
      </c>
      <c r="W41" s="63" t="e">
        <f>IF(AND('Mapa Riesgos Gestión TRANSPORTE'!#REF!="Baja",'Mapa Riesgos Gestión TRANSPORTE'!#REF!="Moderado"),CONCATENATE("R6C",'Mapa Riesgos Gestión TRANSPORTE'!#REF!),"")</f>
        <v>#REF!</v>
      </c>
      <c r="X41" s="63" t="e">
        <f>IF(AND('Mapa Riesgos Gestión TRANSPORTE'!#REF!="Baja",'Mapa Riesgos Gestión TRANSPORTE'!#REF!="Moderado"),CONCATENATE("R6C",'Mapa Riesgos Gestión TRANSPORTE'!#REF!),"")</f>
        <v>#REF!</v>
      </c>
      <c r="Y41" s="63" t="e">
        <f>IF(AND('Mapa Riesgos Gestión TRANSPORTE'!#REF!="Baja",'Mapa Riesgos Gestión TRANSPORTE'!#REF!="Moderado"),CONCATENATE("R6C",'Mapa Riesgos Gestión TRANSPORTE'!#REF!),"")</f>
        <v>#REF!</v>
      </c>
      <c r="Z41" s="63" t="e">
        <f>IF(AND('Mapa Riesgos Gestión TRANSPORTE'!#REF!="Baja",'Mapa Riesgos Gestión TRANSPORTE'!#REF!="Moderado"),CONCATENATE("R6C",'Mapa Riesgos Gestión TRANSPORTE'!#REF!),"")</f>
        <v>#REF!</v>
      </c>
      <c r="AA41" s="64" t="e">
        <f>IF(AND('Mapa Riesgos Gestión TRANSPORTE'!#REF!="Baja",'Mapa Riesgos Gestión TRANSPORTE'!#REF!="Moderado"),CONCATENATE("R6C",'Mapa Riesgos Gestión TRANSPORTE'!#REF!),"")</f>
        <v>#REF!</v>
      </c>
      <c r="AB41" s="47" t="e">
        <f>IF(AND('Mapa Riesgos Gestión TRANSPORTE'!#REF!="Baja",'Mapa Riesgos Gestión TRANSPORTE'!#REF!="Mayor"),CONCATENATE("R6C",'Mapa Riesgos Gestión TRANSPORTE'!#REF!),"")</f>
        <v>#REF!</v>
      </c>
      <c r="AC41" s="48" t="e">
        <f>IF(AND('Mapa Riesgos Gestión TRANSPORTE'!#REF!="Baja",'Mapa Riesgos Gestión TRANSPORTE'!#REF!="Mayor"),CONCATENATE("R6C",'Mapa Riesgos Gestión TRANSPORTE'!#REF!),"")</f>
        <v>#REF!</v>
      </c>
      <c r="AD41" s="48" t="e">
        <f>IF(AND('Mapa Riesgos Gestión TRANSPORTE'!#REF!="Baja",'Mapa Riesgos Gestión TRANSPORTE'!#REF!="Mayor"),CONCATENATE("R6C",'Mapa Riesgos Gestión TRANSPORTE'!#REF!),"")</f>
        <v>#REF!</v>
      </c>
      <c r="AE41" s="48" t="e">
        <f>IF(AND('Mapa Riesgos Gestión TRANSPORTE'!#REF!="Baja",'Mapa Riesgos Gestión TRANSPORTE'!#REF!="Mayor"),CONCATENATE("R6C",'Mapa Riesgos Gestión TRANSPORTE'!#REF!),"")</f>
        <v>#REF!</v>
      </c>
      <c r="AF41" s="48" t="e">
        <f>IF(AND('Mapa Riesgos Gestión TRANSPORTE'!#REF!="Baja",'Mapa Riesgos Gestión TRANSPORTE'!#REF!="Mayor"),CONCATENATE("R6C",'Mapa Riesgos Gestión TRANSPORTE'!#REF!),"")</f>
        <v>#REF!</v>
      </c>
      <c r="AG41" s="49" t="e">
        <f>IF(AND('Mapa Riesgos Gestión TRANSPORTE'!#REF!="Baja",'Mapa Riesgos Gestión TRANSPORTE'!#REF!="Mayor"),CONCATENATE("R6C",'Mapa Riesgos Gestión TRANSPORTE'!#REF!),"")</f>
        <v>#REF!</v>
      </c>
      <c r="AH41" s="50" t="e">
        <f>IF(AND('Mapa Riesgos Gestión TRANSPORTE'!#REF!="Baja",'Mapa Riesgos Gestión TRANSPORTE'!#REF!="Catastrófico"),CONCATENATE("R6C",'Mapa Riesgos Gestión TRANSPORTE'!#REF!),"")</f>
        <v>#REF!</v>
      </c>
      <c r="AI41" s="51" t="e">
        <f>IF(AND('Mapa Riesgos Gestión TRANSPORTE'!#REF!="Baja",'Mapa Riesgos Gestión TRANSPORTE'!#REF!="Catastrófico"),CONCATENATE("R6C",'Mapa Riesgos Gestión TRANSPORTE'!#REF!),"")</f>
        <v>#REF!</v>
      </c>
      <c r="AJ41" s="51" t="e">
        <f>IF(AND('Mapa Riesgos Gestión TRANSPORTE'!#REF!="Baja",'Mapa Riesgos Gestión TRANSPORTE'!#REF!="Catastrófico"),CONCATENATE("R6C",'Mapa Riesgos Gestión TRANSPORTE'!#REF!),"")</f>
        <v>#REF!</v>
      </c>
      <c r="AK41" s="51" t="e">
        <f>IF(AND('Mapa Riesgos Gestión TRANSPORTE'!#REF!="Baja",'Mapa Riesgos Gestión TRANSPORTE'!#REF!="Catastrófico"),CONCATENATE("R6C",'Mapa Riesgos Gestión TRANSPORTE'!#REF!),"")</f>
        <v>#REF!</v>
      </c>
      <c r="AL41" s="51" t="e">
        <f>IF(AND('Mapa Riesgos Gestión TRANSPORTE'!#REF!="Baja",'Mapa Riesgos Gestión TRANSPORTE'!#REF!="Catastrófico"),CONCATENATE("R6C",'Mapa Riesgos Gestión TRANSPORTE'!#REF!),"")</f>
        <v>#REF!</v>
      </c>
      <c r="AM41" s="52" t="e">
        <f>IF(AND('Mapa Riesgos Gestión TRANSPORTE'!#REF!="Baja",'Mapa Riesgos Gestión TRANSPORTE'!#REF!="Catastrófico"),CONCATENATE("R6C",'Mapa Riesgos Gestión TRANSPORTE'!#REF!),"")</f>
        <v>#REF!</v>
      </c>
      <c r="AN41" s="1"/>
      <c r="AO41" s="243"/>
      <c r="AP41" s="145"/>
      <c r="AQ41" s="145"/>
      <c r="AR41" s="145"/>
      <c r="AS41" s="145"/>
      <c r="AT41" s="244"/>
      <c r="AU41" s="1"/>
      <c r="AV41" s="1"/>
      <c r="AW41" s="1"/>
      <c r="AX41" s="1"/>
      <c r="AY41" s="1"/>
      <c r="AZ41" s="1"/>
      <c r="BA41" s="1"/>
      <c r="BB41" s="1"/>
      <c r="BC41" s="1"/>
      <c r="BD41" s="1"/>
      <c r="BE41" s="1"/>
      <c r="BF41" s="1"/>
      <c r="BG41" s="1"/>
      <c r="BH41" s="1"/>
      <c r="BI41" s="1"/>
    </row>
    <row r="42" spans="1:61" ht="15" customHeight="1" x14ac:dyDescent="0.25">
      <c r="A42" s="1"/>
      <c r="B42" s="260"/>
      <c r="C42" s="145"/>
      <c r="D42" s="146"/>
      <c r="E42" s="157"/>
      <c r="F42" s="145"/>
      <c r="G42" s="145"/>
      <c r="H42" s="145"/>
      <c r="I42" s="145"/>
      <c r="J42" s="71" t="e">
        <f>IF(AND('Mapa Riesgos Gestión TRANSPORTE'!#REF!="Baja",'Mapa Riesgos Gestión TRANSPORTE'!#REF!="Leve"),CONCATENATE("R7C",'Mapa Riesgos Gestión TRANSPORTE'!#REF!),"")</f>
        <v>#REF!</v>
      </c>
      <c r="K42" s="72" t="e">
        <f>IF(AND('Mapa Riesgos Gestión TRANSPORTE'!#REF!="Baja",'Mapa Riesgos Gestión TRANSPORTE'!#REF!="Leve"),CONCATENATE("R7C",'Mapa Riesgos Gestión TRANSPORTE'!#REF!),"")</f>
        <v>#REF!</v>
      </c>
      <c r="L42" s="72" t="e">
        <f>IF(AND('Mapa Riesgos Gestión TRANSPORTE'!#REF!="Baja",'Mapa Riesgos Gestión TRANSPORTE'!#REF!="Leve"),CONCATENATE("R7C",'Mapa Riesgos Gestión TRANSPORTE'!#REF!),"")</f>
        <v>#REF!</v>
      </c>
      <c r="M42" s="72" t="e">
        <f>IF(AND('Mapa Riesgos Gestión TRANSPORTE'!#REF!="Baja",'Mapa Riesgos Gestión TRANSPORTE'!#REF!="Leve"),CONCATENATE("R7C",'Mapa Riesgos Gestión TRANSPORTE'!#REF!),"")</f>
        <v>#REF!</v>
      </c>
      <c r="N42" s="72" t="e">
        <f>IF(AND('Mapa Riesgos Gestión TRANSPORTE'!#REF!="Baja",'Mapa Riesgos Gestión TRANSPORTE'!#REF!="Leve"),CONCATENATE("R7C",'Mapa Riesgos Gestión TRANSPORTE'!#REF!),"")</f>
        <v>#REF!</v>
      </c>
      <c r="O42" s="73" t="e">
        <f>IF(AND('Mapa Riesgos Gestión TRANSPORTE'!#REF!="Baja",'Mapa Riesgos Gestión TRANSPORTE'!#REF!="Leve"),CONCATENATE("R7C",'Mapa Riesgos Gestión TRANSPORTE'!#REF!),"")</f>
        <v>#REF!</v>
      </c>
      <c r="P42" s="62" t="e">
        <f>IF(AND('Mapa Riesgos Gestión TRANSPORTE'!#REF!="Baja",'Mapa Riesgos Gestión TRANSPORTE'!#REF!="Menor"),CONCATENATE("R7C",'Mapa Riesgos Gestión TRANSPORTE'!#REF!),"")</f>
        <v>#REF!</v>
      </c>
      <c r="Q42" s="63" t="e">
        <f>IF(AND('Mapa Riesgos Gestión TRANSPORTE'!#REF!="Baja",'Mapa Riesgos Gestión TRANSPORTE'!#REF!="Menor"),CONCATENATE("R7C",'Mapa Riesgos Gestión TRANSPORTE'!#REF!),"")</f>
        <v>#REF!</v>
      </c>
      <c r="R42" s="63" t="e">
        <f>IF(AND('Mapa Riesgos Gestión TRANSPORTE'!#REF!="Baja",'Mapa Riesgos Gestión TRANSPORTE'!#REF!="Menor"),CONCATENATE("R7C",'Mapa Riesgos Gestión TRANSPORTE'!#REF!),"")</f>
        <v>#REF!</v>
      </c>
      <c r="S42" s="63" t="e">
        <f>IF(AND('Mapa Riesgos Gestión TRANSPORTE'!#REF!="Baja",'Mapa Riesgos Gestión TRANSPORTE'!#REF!="Menor"),CONCATENATE("R7C",'Mapa Riesgos Gestión TRANSPORTE'!#REF!),"")</f>
        <v>#REF!</v>
      </c>
      <c r="T42" s="63" t="e">
        <f>IF(AND('Mapa Riesgos Gestión TRANSPORTE'!#REF!="Baja",'Mapa Riesgos Gestión TRANSPORTE'!#REF!="Menor"),CONCATENATE("R7C",'Mapa Riesgos Gestión TRANSPORTE'!#REF!),"")</f>
        <v>#REF!</v>
      </c>
      <c r="U42" s="64" t="e">
        <f>IF(AND('Mapa Riesgos Gestión TRANSPORTE'!#REF!="Baja",'Mapa Riesgos Gestión TRANSPORTE'!#REF!="Menor"),CONCATENATE("R7C",'Mapa Riesgos Gestión TRANSPORTE'!#REF!),"")</f>
        <v>#REF!</v>
      </c>
      <c r="V42" s="62" t="e">
        <f>IF(AND('Mapa Riesgos Gestión TRANSPORTE'!#REF!="Baja",'Mapa Riesgos Gestión TRANSPORTE'!#REF!="Moderado"),CONCATENATE("R7C",'Mapa Riesgos Gestión TRANSPORTE'!#REF!),"")</f>
        <v>#REF!</v>
      </c>
      <c r="W42" s="63" t="e">
        <f>IF(AND('Mapa Riesgos Gestión TRANSPORTE'!#REF!="Baja",'Mapa Riesgos Gestión TRANSPORTE'!#REF!="Moderado"),CONCATENATE("R7C",'Mapa Riesgos Gestión TRANSPORTE'!#REF!),"")</f>
        <v>#REF!</v>
      </c>
      <c r="X42" s="63" t="e">
        <f>IF(AND('Mapa Riesgos Gestión TRANSPORTE'!#REF!="Baja",'Mapa Riesgos Gestión TRANSPORTE'!#REF!="Moderado"),CONCATENATE("R7C",'Mapa Riesgos Gestión TRANSPORTE'!#REF!),"")</f>
        <v>#REF!</v>
      </c>
      <c r="Y42" s="63" t="e">
        <f>IF(AND('Mapa Riesgos Gestión TRANSPORTE'!#REF!="Baja",'Mapa Riesgos Gestión TRANSPORTE'!#REF!="Moderado"),CONCATENATE("R7C",'Mapa Riesgos Gestión TRANSPORTE'!#REF!),"")</f>
        <v>#REF!</v>
      </c>
      <c r="Z42" s="63" t="e">
        <f>IF(AND('Mapa Riesgos Gestión TRANSPORTE'!#REF!="Baja",'Mapa Riesgos Gestión TRANSPORTE'!#REF!="Moderado"),CONCATENATE("R7C",'Mapa Riesgos Gestión TRANSPORTE'!#REF!),"")</f>
        <v>#REF!</v>
      </c>
      <c r="AA42" s="64" t="e">
        <f>IF(AND('Mapa Riesgos Gestión TRANSPORTE'!#REF!="Baja",'Mapa Riesgos Gestión TRANSPORTE'!#REF!="Moderado"),CONCATENATE("R7C",'Mapa Riesgos Gestión TRANSPORTE'!#REF!),"")</f>
        <v>#REF!</v>
      </c>
      <c r="AB42" s="47" t="e">
        <f>IF(AND('Mapa Riesgos Gestión TRANSPORTE'!#REF!="Baja",'Mapa Riesgos Gestión TRANSPORTE'!#REF!="Mayor"),CONCATENATE("R7C",'Mapa Riesgos Gestión TRANSPORTE'!#REF!),"")</f>
        <v>#REF!</v>
      </c>
      <c r="AC42" s="48" t="e">
        <f>IF(AND('Mapa Riesgos Gestión TRANSPORTE'!#REF!="Baja",'Mapa Riesgos Gestión TRANSPORTE'!#REF!="Mayor"),CONCATENATE("R7C",'Mapa Riesgos Gestión TRANSPORTE'!#REF!),"")</f>
        <v>#REF!</v>
      </c>
      <c r="AD42" s="48" t="e">
        <f>IF(AND('Mapa Riesgos Gestión TRANSPORTE'!#REF!="Baja",'Mapa Riesgos Gestión TRANSPORTE'!#REF!="Mayor"),CONCATENATE("R7C",'Mapa Riesgos Gestión TRANSPORTE'!#REF!),"")</f>
        <v>#REF!</v>
      </c>
      <c r="AE42" s="48" t="e">
        <f>IF(AND('Mapa Riesgos Gestión TRANSPORTE'!#REF!="Baja",'Mapa Riesgos Gestión TRANSPORTE'!#REF!="Mayor"),CONCATENATE("R7C",'Mapa Riesgos Gestión TRANSPORTE'!#REF!),"")</f>
        <v>#REF!</v>
      </c>
      <c r="AF42" s="48" t="e">
        <f>IF(AND('Mapa Riesgos Gestión TRANSPORTE'!#REF!="Baja",'Mapa Riesgos Gestión TRANSPORTE'!#REF!="Mayor"),CONCATENATE("R7C",'Mapa Riesgos Gestión TRANSPORTE'!#REF!),"")</f>
        <v>#REF!</v>
      </c>
      <c r="AG42" s="49" t="e">
        <f>IF(AND('Mapa Riesgos Gestión TRANSPORTE'!#REF!="Baja",'Mapa Riesgos Gestión TRANSPORTE'!#REF!="Mayor"),CONCATENATE("R7C",'Mapa Riesgos Gestión TRANSPORTE'!#REF!),"")</f>
        <v>#REF!</v>
      </c>
      <c r="AH42" s="50" t="e">
        <f>IF(AND('Mapa Riesgos Gestión TRANSPORTE'!#REF!="Baja",'Mapa Riesgos Gestión TRANSPORTE'!#REF!="Catastrófico"),CONCATENATE("R7C",'Mapa Riesgos Gestión TRANSPORTE'!#REF!),"")</f>
        <v>#REF!</v>
      </c>
      <c r="AI42" s="51" t="e">
        <f>IF(AND('Mapa Riesgos Gestión TRANSPORTE'!#REF!="Baja",'Mapa Riesgos Gestión TRANSPORTE'!#REF!="Catastrófico"),CONCATENATE("R7C",'Mapa Riesgos Gestión TRANSPORTE'!#REF!),"")</f>
        <v>#REF!</v>
      </c>
      <c r="AJ42" s="51" t="e">
        <f>IF(AND('Mapa Riesgos Gestión TRANSPORTE'!#REF!="Baja",'Mapa Riesgos Gestión TRANSPORTE'!#REF!="Catastrófico"),CONCATENATE("R7C",'Mapa Riesgos Gestión TRANSPORTE'!#REF!),"")</f>
        <v>#REF!</v>
      </c>
      <c r="AK42" s="51" t="e">
        <f>IF(AND('Mapa Riesgos Gestión TRANSPORTE'!#REF!="Baja",'Mapa Riesgos Gestión TRANSPORTE'!#REF!="Catastrófico"),CONCATENATE("R7C",'Mapa Riesgos Gestión TRANSPORTE'!#REF!),"")</f>
        <v>#REF!</v>
      </c>
      <c r="AL42" s="51" t="e">
        <f>IF(AND('Mapa Riesgos Gestión TRANSPORTE'!#REF!="Baja",'Mapa Riesgos Gestión TRANSPORTE'!#REF!="Catastrófico"),CONCATENATE("R7C",'Mapa Riesgos Gestión TRANSPORTE'!#REF!),"")</f>
        <v>#REF!</v>
      </c>
      <c r="AM42" s="52" t="e">
        <f>IF(AND('Mapa Riesgos Gestión TRANSPORTE'!#REF!="Baja",'Mapa Riesgos Gestión TRANSPORTE'!#REF!="Catastrófico"),CONCATENATE("R7C",'Mapa Riesgos Gestión TRANSPORTE'!#REF!),"")</f>
        <v>#REF!</v>
      </c>
      <c r="AN42" s="1"/>
      <c r="AO42" s="243"/>
      <c r="AP42" s="145"/>
      <c r="AQ42" s="145"/>
      <c r="AR42" s="145"/>
      <c r="AS42" s="145"/>
      <c r="AT42" s="244"/>
      <c r="AU42" s="1"/>
      <c r="AV42" s="1"/>
      <c r="AW42" s="1"/>
      <c r="AX42" s="1"/>
      <c r="AY42" s="1"/>
      <c r="AZ42" s="1"/>
      <c r="BA42" s="1"/>
      <c r="BB42" s="1"/>
      <c r="BC42" s="1"/>
      <c r="BD42" s="1"/>
      <c r="BE42" s="1"/>
      <c r="BF42" s="1"/>
      <c r="BG42" s="1"/>
      <c r="BH42" s="1"/>
      <c r="BI42" s="1"/>
    </row>
    <row r="43" spans="1:61" ht="15" customHeight="1" x14ac:dyDescent="0.25">
      <c r="A43" s="1"/>
      <c r="B43" s="260"/>
      <c r="C43" s="145"/>
      <c r="D43" s="146"/>
      <c r="E43" s="157"/>
      <c r="F43" s="145"/>
      <c r="G43" s="145"/>
      <c r="H43" s="145"/>
      <c r="I43" s="145"/>
      <c r="J43" s="71" t="e">
        <f>IF(AND('Mapa Riesgos Gestión TRANSPORTE'!#REF!="Baja",'Mapa Riesgos Gestión TRANSPORTE'!#REF!="Leve"),CONCATENATE("R8C",'Mapa Riesgos Gestión TRANSPORTE'!#REF!),"")</f>
        <v>#REF!</v>
      </c>
      <c r="K43" s="72" t="e">
        <f>IF(AND('Mapa Riesgos Gestión TRANSPORTE'!#REF!="Baja",'Mapa Riesgos Gestión TRANSPORTE'!#REF!="Leve"),CONCATENATE("R8C",'Mapa Riesgos Gestión TRANSPORTE'!#REF!),"")</f>
        <v>#REF!</v>
      </c>
      <c r="L43" s="72" t="e">
        <f>IF(AND('Mapa Riesgos Gestión TRANSPORTE'!#REF!="Baja",'Mapa Riesgos Gestión TRANSPORTE'!#REF!="Leve"),CONCATENATE("R8C",'Mapa Riesgos Gestión TRANSPORTE'!#REF!),"")</f>
        <v>#REF!</v>
      </c>
      <c r="M43" s="72" t="e">
        <f>IF(AND('Mapa Riesgos Gestión TRANSPORTE'!#REF!="Baja",'Mapa Riesgos Gestión TRANSPORTE'!#REF!="Leve"),CONCATENATE("R8C",'Mapa Riesgos Gestión TRANSPORTE'!#REF!),"")</f>
        <v>#REF!</v>
      </c>
      <c r="N43" s="72" t="e">
        <f>IF(AND('Mapa Riesgos Gestión TRANSPORTE'!#REF!="Baja",'Mapa Riesgos Gestión TRANSPORTE'!#REF!="Leve"),CONCATENATE("R8C",'Mapa Riesgos Gestión TRANSPORTE'!#REF!),"")</f>
        <v>#REF!</v>
      </c>
      <c r="O43" s="73" t="e">
        <f>IF(AND('Mapa Riesgos Gestión TRANSPORTE'!#REF!="Baja",'Mapa Riesgos Gestión TRANSPORTE'!#REF!="Leve"),CONCATENATE("R8C",'Mapa Riesgos Gestión TRANSPORTE'!#REF!),"")</f>
        <v>#REF!</v>
      </c>
      <c r="P43" s="62" t="e">
        <f>IF(AND('Mapa Riesgos Gestión TRANSPORTE'!#REF!="Baja",'Mapa Riesgos Gestión TRANSPORTE'!#REF!="Menor"),CONCATENATE("R8C",'Mapa Riesgos Gestión TRANSPORTE'!#REF!),"")</f>
        <v>#REF!</v>
      </c>
      <c r="Q43" s="63" t="e">
        <f>IF(AND('Mapa Riesgos Gestión TRANSPORTE'!#REF!="Baja",'Mapa Riesgos Gestión TRANSPORTE'!#REF!="Menor"),CONCATENATE("R8C",'Mapa Riesgos Gestión TRANSPORTE'!#REF!),"")</f>
        <v>#REF!</v>
      </c>
      <c r="R43" s="63" t="e">
        <f>IF(AND('Mapa Riesgos Gestión TRANSPORTE'!#REF!="Baja",'Mapa Riesgos Gestión TRANSPORTE'!#REF!="Menor"),CONCATENATE("R8C",'Mapa Riesgos Gestión TRANSPORTE'!#REF!),"")</f>
        <v>#REF!</v>
      </c>
      <c r="S43" s="63" t="e">
        <f>IF(AND('Mapa Riesgos Gestión TRANSPORTE'!#REF!="Baja",'Mapa Riesgos Gestión TRANSPORTE'!#REF!="Menor"),CONCATENATE("R8C",'Mapa Riesgos Gestión TRANSPORTE'!#REF!),"")</f>
        <v>#REF!</v>
      </c>
      <c r="T43" s="63" t="e">
        <f>IF(AND('Mapa Riesgos Gestión TRANSPORTE'!#REF!="Baja",'Mapa Riesgos Gestión TRANSPORTE'!#REF!="Menor"),CONCATENATE("R8C",'Mapa Riesgos Gestión TRANSPORTE'!#REF!),"")</f>
        <v>#REF!</v>
      </c>
      <c r="U43" s="64" t="e">
        <f>IF(AND('Mapa Riesgos Gestión TRANSPORTE'!#REF!="Baja",'Mapa Riesgos Gestión TRANSPORTE'!#REF!="Menor"),CONCATENATE("R8C",'Mapa Riesgos Gestión TRANSPORTE'!#REF!),"")</f>
        <v>#REF!</v>
      </c>
      <c r="V43" s="62" t="e">
        <f>IF(AND('Mapa Riesgos Gestión TRANSPORTE'!#REF!="Baja",'Mapa Riesgos Gestión TRANSPORTE'!#REF!="Moderado"),CONCATENATE("R8C",'Mapa Riesgos Gestión TRANSPORTE'!#REF!),"")</f>
        <v>#REF!</v>
      </c>
      <c r="W43" s="63" t="e">
        <f>IF(AND('Mapa Riesgos Gestión TRANSPORTE'!#REF!="Baja",'Mapa Riesgos Gestión TRANSPORTE'!#REF!="Moderado"),CONCATENATE("R8C",'Mapa Riesgos Gestión TRANSPORTE'!#REF!),"")</f>
        <v>#REF!</v>
      </c>
      <c r="X43" s="63" t="e">
        <f>IF(AND('Mapa Riesgos Gestión TRANSPORTE'!#REF!="Baja",'Mapa Riesgos Gestión TRANSPORTE'!#REF!="Moderado"),CONCATENATE("R8C",'Mapa Riesgos Gestión TRANSPORTE'!#REF!),"")</f>
        <v>#REF!</v>
      </c>
      <c r="Y43" s="63" t="e">
        <f>IF(AND('Mapa Riesgos Gestión TRANSPORTE'!#REF!="Baja",'Mapa Riesgos Gestión TRANSPORTE'!#REF!="Moderado"),CONCATENATE("R8C",'Mapa Riesgos Gestión TRANSPORTE'!#REF!),"")</f>
        <v>#REF!</v>
      </c>
      <c r="Z43" s="63" t="e">
        <f>IF(AND('Mapa Riesgos Gestión TRANSPORTE'!#REF!="Baja",'Mapa Riesgos Gestión TRANSPORTE'!#REF!="Moderado"),CONCATENATE("R8C",'Mapa Riesgos Gestión TRANSPORTE'!#REF!),"")</f>
        <v>#REF!</v>
      </c>
      <c r="AA43" s="64" t="e">
        <f>IF(AND('Mapa Riesgos Gestión TRANSPORTE'!#REF!="Baja",'Mapa Riesgos Gestión TRANSPORTE'!#REF!="Moderado"),CONCATENATE("R8C",'Mapa Riesgos Gestión TRANSPORTE'!#REF!),"")</f>
        <v>#REF!</v>
      </c>
      <c r="AB43" s="47" t="e">
        <f>IF(AND('Mapa Riesgos Gestión TRANSPORTE'!#REF!="Baja",'Mapa Riesgos Gestión TRANSPORTE'!#REF!="Mayor"),CONCATENATE("R8C",'Mapa Riesgos Gestión TRANSPORTE'!#REF!),"")</f>
        <v>#REF!</v>
      </c>
      <c r="AC43" s="48" t="e">
        <f>IF(AND('Mapa Riesgos Gestión TRANSPORTE'!#REF!="Baja",'Mapa Riesgos Gestión TRANSPORTE'!#REF!="Mayor"),CONCATENATE("R8C",'Mapa Riesgos Gestión TRANSPORTE'!#REF!),"")</f>
        <v>#REF!</v>
      </c>
      <c r="AD43" s="48" t="e">
        <f>IF(AND('Mapa Riesgos Gestión TRANSPORTE'!#REF!="Baja",'Mapa Riesgos Gestión TRANSPORTE'!#REF!="Mayor"),CONCATENATE("R8C",'Mapa Riesgos Gestión TRANSPORTE'!#REF!),"")</f>
        <v>#REF!</v>
      </c>
      <c r="AE43" s="48" t="e">
        <f>IF(AND('Mapa Riesgos Gestión TRANSPORTE'!#REF!="Baja",'Mapa Riesgos Gestión TRANSPORTE'!#REF!="Mayor"),CONCATENATE("R8C",'Mapa Riesgos Gestión TRANSPORTE'!#REF!),"")</f>
        <v>#REF!</v>
      </c>
      <c r="AF43" s="48" t="e">
        <f>IF(AND('Mapa Riesgos Gestión TRANSPORTE'!#REF!="Baja",'Mapa Riesgos Gestión TRANSPORTE'!#REF!="Mayor"),CONCATENATE("R8C",'Mapa Riesgos Gestión TRANSPORTE'!#REF!),"")</f>
        <v>#REF!</v>
      </c>
      <c r="AG43" s="49" t="e">
        <f>IF(AND('Mapa Riesgos Gestión TRANSPORTE'!#REF!="Baja",'Mapa Riesgos Gestión TRANSPORTE'!#REF!="Mayor"),CONCATENATE("R8C",'Mapa Riesgos Gestión TRANSPORTE'!#REF!),"")</f>
        <v>#REF!</v>
      </c>
      <c r="AH43" s="50" t="e">
        <f>IF(AND('Mapa Riesgos Gestión TRANSPORTE'!#REF!="Baja",'Mapa Riesgos Gestión TRANSPORTE'!#REF!="Catastrófico"),CONCATENATE("R8C",'Mapa Riesgos Gestión TRANSPORTE'!#REF!),"")</f>
        <v>#REF!</v>
      </c>
      <c r="AI43" s="51" t="e">
        <f>IF(AND('Mapa Riesgos Gestión TRANSPORTE'!#REF!="Baja",'Mapa Riesgos Gestión TRANSPORTE'!#REF!="Catastrófico"),CONCATENATE("R8C",'Mapa Riesgos Gestión TRANSPORTE'!#REF!),"")</f>
        <v>#REF!</v>
      </c>
      <c r="AJ43" s="51" t="e">
        <f>IF(AND('Mapa Riesgos Gestión TRANSPORTE'!#REF!="Baja",'Mapa Riesgos Gestión TRANSPORTE'!#REF!="Catastrófico"),CONCATENATE("R8C",'Mapa Riesgos Gestión TRANSPORTE'!#REF!),"")</f>
        <v>#REF!</v>
      </c>
      <c r="AK43" s="51" t="e">
        <f>IF(AND('Mapa Riesgos Gestión TRANSPORTE'!#REF!="Baja",'Mapa Riesgos Gestión TRANSPORTE'!#REF!="Catastrófico"),CONCATENATE("R8C",'Mapa Riesgos Gestión TRANSPORTE'!#REF!),"")</f>
        <v>#REF!</v>
      </c>
      <c r="AL43" s="51" t="e">
        <f>IF(AND('Mapa Riesgos Gestión TRANSPORTE'!#REF!="Baja",'Mapa Riesgos Gestión TRANSPORTE'!#REF!="Catastrófico"),CONCATENATE("R8C",'Mapa Riesgos Gestión TRANSPORTE'!#REF!),"")</f>
        <v>#REF!</v>
      </c>
      <c r="AM43" s="52" t="e">
        <f>IF(AND('Mapa Riesgos Gestión TRANSPORTE'!#REF!="Baja",'Mapa Riesgos Gestión TRANSPORTE'!#REF!="Catastrófico"),CONCATENATE("R8C",'Mapa Riesgos Gestión TRANSPORTE'!#REF!),"")</f>
        <v>#REF!</v>
      </c>
      <c r="AN43" s="1"/>
      <c r="AO43" s="243"/>
      <c r="AP43" s="145"/>
      <c r="AQ43" s="145"/>
      <c r="AR43" s="145"/>
      <c r="AS43" s="145"/>
      <c r="AT43" s="244"/>
      <c r="AU43" s="1"/>
      <c r="AV43" s="1"/>
      <c r="AW43" s="1"/>
      <c r="AX43" s="1"/>
      <c r="AY43" s="1"/>
      <c r="AZ43" s="1"/>
      <c r="BA43" s="1"/>
      <c r="BB43" s="1"/>
      <c r="BC43" s="1"/>
      <c r="BD43" s="1"/>
      <c r="BE43" s="1"/>
      <c r="BF43" s="1"/>
      <c r="BG43" s="1"/>
      <c r="BH43" s="1"/>
      <c r="BI43" s="1"/>
    </row>
    <row r="44" spans="1:61" ht="15" customHeight="1" x14ac:dyDescent="0.25">
      <c r="A44" s="1"/>
      <c r="B44" s="260"/>
      <c r="C44" s="145"/>
      <c r="D44" s="146"/>
      <c r="E44" s="157"/>
      <c r="F44" s="145"/>
      <c r="G44" s="145"/>
      <c r="H44" s="145"/>
      <c r="I44" s="145"/>
      <c r="J44" s="71" t="e">
        <f>IF(AND('Mapa Riesgos Gestión TRANSPORTE'!#REF!="Baja",'Mapa Riesgos Gestión TRANSPORTE'!#REF!="Leve"),CONCATENATE("R9C",'Mapa Riesgos Gestión TRANSPORTE'!#REF!),"")</f>
        <v>#REF!</v>
      </c>
      <c r="K44" s="72" t="e">
        <f>IF(AND('Mapa Riesgos Gestión TRANSPORTE'!#REF!="Baja",'Mapa Riesgos Gestión TRANSPORTE'!#REF!="Leve"),CONCATENATE("R9C",'Mapa Riesgos Gestión TRANSPORTE'!#REF!),"")</f>
        <v>#REF!</v>
      </c>
      <c r="L44" s="72" t="e">
        <f>IF(AND('Mapa Riesgos Gestión TRANSPORTE'!#REF!="Baja",'Mapa Riesgos Gestión TRANSPORTE'!#REF!="Leve"),CONCATENATE("R9C",'Mapa Riesgos Gestión TRANSPORTE'!#REF!),"")</f>
        <v>#REF!</v>
      </c>
      <c r="M44" s="72" t="e">
        <f>IF(AND('Mapa Riesgos Gestión TRANSPORTE'!#REF!="Baja",'Mapa Riesgos Gestión TRANSPORTE'!#REF!="Leve"),CONCATENATE("R9C",'Mapa Riesgos Gestión TRANSPORTE'!#REF!),"")</f>
        <v>#REF!</v>
      </c>
      <c r="N44" s="72" t="e">
        <f>IF(AND('Mapa Riesgos Gestión TRANSPORTE'!#REF!="Baja",'Mapa Riesgos Gestión TRANSPORTE'!#REF!="Leve"),CONCATENATE("R9C",'Mapa Riesgos Gestión TRANSPORTE'!#REF!),"")</f>
        <v>#REF!</v>
      </c>
      <c r="O44" s="73" t="e">
        <f>IF(AND('Mapa Riesgos Gestión TRANSPORTE'!#REF!="Baja",'Mapa Riesgos Gestión TRANSPORTE'!#REF!="Leve"),CONCATENATE("R9C",'Mapa Riesgos Gestión TRANSPORTE'!#REF!),"")</f>
        <v>#REF!</v>
      </c>
      <c r="P44" s="62" t="e">
        <f>IF(AND('Mapa Riesgos Gestión TRANSPORTE'!#REF!="Baja",'Mapa Riesgos Gestión TRANSPORTE'!#REF!="Menor"),CONCATENATE("R9C",'Mapa Riesgos Gestión TRANSPORTE'!#REF!),"")</f>
        <v>#REF!</v>
      </c>
      <c r="Q44" s="63" t="e">
        <f>IF(AND('Mapa Riesgos Gestión TRANSPORTE'!#REF!="Baja",'Mapa Riesgos Gestión TRANSPORTE'!#REF!="Menor"),CONCATENATE("R9C",'Mapa Riesgos Gestión TRANSPORTE'!#REF!),"")</f>
        <v>#REF!</v>
      </c>
      <c r="R44" s="63" t="e">
        <f>IF(AND('Mapa Riesgos Gestión TRANSPORTE'!#REF!="Baja",'Mapa Riesgos Gestión TRANSPORTE'!#REF!="Menor"),CONCATENATE("R9C",'Mapa Riesgos Gestión TRANSPORTE'!#REF!),"")</f>
        <v>#REF!</v>
      </c>
      <c r="S44" s="63" t="e">
        <f>IF(AND('Mapa Riesgos Gestión TRANSPORTE'!#REF!="Baja",'Mapa Riesgos Gestión TRANSPORTE'!#REF!="Menor"),CONCATENATE("R9C",'Mapa Riesgos Gestión TRANSPORTE'!#REF!),"")</f>
        <v>#REF!</v>
      </c>
      <c r="T44" s="63" t="e">
        <f>IF(AND('Mapa Riesgos Gestión TRANSPORTE'!#REF!="Baja",'Mapa Riesgos Gestión TRANSPORTE'!#REF!="Menor"),CONCATENATE("R9C",'Mapa Riesgos Gestión TRANSPORTE'!#REF!),"")</f>
        <v>#REF!</v>
      </c>
      <c r="U44" s="64" t="e">
        <f>IF(AND('Mapa Riesgos Gestión TRANSPORTE'!#REF!="Baja",'Mapa Riesgos Gestión TRANSPORTE'!#REF!="Menor"),CONCATENATE("R9C",'Mapa Riesgos Gestión TRANSPORTE'!#REF!),"")</f>
        <v>#REF!</v>
      </c>
      <c r="V44" s="62" t="e">
        <f>IF(AND('Mapa Riesgos Gestión TRANSPORTE'!#REF!="Baja",'Mapa Riesgos Gestión TRANSPORTE'!#REF!="Moderado"),CONCATENATE("R9C",'Mapa Riesgos Gestión TRANSPORTE'!#REF!),"")</f>
        <v>#REF!</v>
      </c>
      <c r="W44" s="63" t="e">
        <f>IF(AND('Mapa Riesgos Gestión TRANSPORTE'!#REF!="Baja",'Mapa Riesgos Gestión TRANSPORTE'!#REF!="Moderado"),CONCATENATE("R9C",'Mapa Riesgos Gestión TRANSPORTE'!#REF!),"")</f>
        <v>#REF!</v>
      </c>
      <c r="X44" s="63" t="e">
        <f>IF(AND('Mapa Riesgos Gestión TRANSPORTE'!#REF!="Baja",'Mapa Riesgos Gestión TRANSPORTE'!#REF!="Moderado"),CONCATENATE("R9C",'Mapa Riesgos Gestión TRANSPORTE'!#REF!),"")</f>
        <v>#REF!</v>
      </c>
      <c r="Y44" s="63" t="e">
        <f>IF(AND('Mapa Riesgos Gestión TRANSPORTE'!#REF!="Baja",'Mapa Riesgos Gestión TRANSPORTE'!#REF!="Moderado"),CONCATENATE("R9C",'Mapa Riesgos Gestión TRANSPORTE'!#REF!),"")</f>
        <v>#REF!</v>
      </c>
      <c r="Z44" s="63" t="e">
        <f>IF(AND('Mapa Riesgos Gestión TRANSPORTE'!#REF!="Baja",'Mapa Riesgos Gestión TRANSPORTE'!#REF!="Moderado"),CONCATENATE("R9C",'Mapa Riesgos Gestión TRANSPORTE'!#REF!),"")</f>
        <v>#REF!</v>
      </c>
      <c r="AA44" s="64" t="e">
        <f>IF(AND('Mapa Riesgos Gestión TRANSPORTE'!#REF!="Baja",'Mapa Riesgos Gestión TRANSPORTE'!#REF!="Moderado"),CONCATENATE("R9C",'Mapa Riesgos Gestión TRANSPORTE'!#REF!),"")</f>
        <v>#REF!</v>
      </c>
      <c r="AB44" s="47" t="e">
        <f>IF(AND('Mapa Riesgos Gestión TRANSPORTE'!#REF!="Baja",'Mapa Riesgos Gestión TRANSPORTE'!#REF!="Mayor"),CONCATENATE("R9C",'Mapa Riesgos Gestión TRANSPORTE'!#REF!),"")</f>
        <v>#REF!</v>
      </c>
      <c r="AC44" s="48" t="e">
        <f>IF(AND('Mapa Riesgos Gestión TRANSPORTE'!#REF!="Baja",'Mapa Riesgos Gestión TRANSPORTE'!#REF!="Mayor"),CONCATENATE("R9C",'Mapa Riesgos Gestión TRANSPORTE'!#REF!),"")</f>
        <v>#REF!</v>
      </c>
      <c r="AD44" s="48" t="e">
        <f>IF(AND('Mapa Riesgos Gestión TRANSPORTE'!#REF!="Baja",'Mapa Riesgos Gestión TRANSPORTE'!#REF!="Mayor"),CONCATENATE("R9C",'Mapa Riesgos Gestión TRANSPORTE'!#REF!),"")</f>
        <v>#REF!</v>
      </c>
      <c r="AE44" s="48" t="e">
        <f>IF(AND('Mapa Riesgos Gestión TRANSPORTE'!#REF!="Baja",'Mapa Riesgos Gestión TRANSPORTE'!#REF!="Mayor"),CONCATENATE("R9C",'Mapa Riesgos Gestión TRANSPORTE'!#REF!),"")</f>
        <v>#REF!</v>
      </c>
      <c r="AF44" s="48" t="e">
        <f>IF(AND('Mapa Riesgos Gestión TRANSPORTE'!#REF!="Baja",'Mapa Riesgos Gestión TRANSPORTE'!#REF!="Mayor"),CONCATENATE("R9C",'Mapa Riesgos Gestión TRANSPORTE'!#REF!),"")</f>
        <v>#REF!</v>
      </c>
      <c r="AG44" s="49" t="e">
        <f>IF(AND('Mapa Riesgos Gestión TRANSPORTE'!#REF!="Baja",'Mapa Riesgos Gestión TRANSPORTE'!#REF!="Mayor"),CONCATENATE("R9C",'Mapa Riesgos Gestión TRANSPORTE'!#REF!),"")</f>
        <v>#REF!</v>
      </c>
      <c r="AH44" s="50" t="e">
        <f>IF(AND('Mapa Riesgos Gestión TRANSPORTE'!#REF!="Baja",'Mapa Riesgos Gestión TRANSPORTE'!#REF!="Catastrófico"),CONCATENATE("R9C",'Mapa Riesgos Gestión TRANSPORTE'!#REF!),"")</f>
        <v>#REF!</v>
      </c>
      <c r="AI44" s="51" t="e">
        <f>IF(AND('Mapa Riesgos Gestión TRANSPORTE'!#REF!="Baja",'Mapa Riesgos Gestión TRANSPORTE'!#REF!="Catastrófico"),CONCATENATE("R9C",'Mapa Riesgos Gestión TRANSPORTE'!#REF!),"")</f>
        <v>#REF!</v>
      </c>
      <c r="AJ44" s="51" t="e">
        <f>IF(AND('Mapa Riesgos Gestión TRANSPORTE'!#REF!="Baja",'Mapa Riesgos Gestión TRANSPORTE'!#REF!="Catastrófico"),CONCATENATE("R9C",'Mapa Riesgos Gestión TRANSPORTE'!#REF!),"")</f>
        <v>#REF!</v>
      </c>
      <c r="AK44" s="51" t="e">
        <f>IF(AND('Mapa Riesgos Gestión TRANSPORTE'!#REF!="Baja",'Mapa Riesgos Gestión TRANSPORTE'!#REF!="Catastrófico"),CONCATENATE("R9C",'Mapa Riesgos Gestión TRANSPORTE'!#REF!),"")</f>
        <v>#REF!</v>
      </c>
      <c r="AL44" s="51" t="e">
        <f>IF(AND('Mapa Riesgos Gestión TRANSPORTE'!#REF!="Baja",'Mapa Riesgos Gestión TRANSPORTE'!#REF!="Catastrófico"),CONCATENATE("R9C",'Mapa Riesgos Gestión TRANSPORTE'!#REF!),"")</f>
        <v>#REF!</v>
      </c>
      <c r="AM44" s="52" t="e">
        <f>IF(AND('Mapa Riesgos Gestión TRANSPORTE'!#REF!="Baja",'Mapa Riesgos Gestión TRANSPORTE'!#REF!="Catastrófico"),CONCATENATE("R9C",'Mapa Riesgos Gestión TRANSPORTE'!#REF!),"")</f>
        <v>#REF!</v>
      </c>
      <c r="AN44" s="1"/>
      <c r="AO44" s="243"/>
      <c r="AP44" s="145"/>
      <c r="AQ44" s="145"/>
      <c r="AR44" s="145"/>
      <c r="AS44" s="145"/>
      <c r="AT44" s="244"/>
      <c r="AU44" s="1"/>
      <c r="AV44" s="1"/>
      <c r="AW44" s="1"/>
      <c r="AX44" s="1"/>
      <c r="AY44" s="1"/>
      <c r="AZ44" s="1"/>
      <c r="BA44" s="1"/>
      <c r="BB44" s="1"/>
      <c r="BC44" s="1"/>
      <c r="BD44" s="1"/>
      <c r="BE44" s="1"/>
      <c r="BF44" s="1"/>
      <c r="BG44" s="1"/>
      <c r="BH44" s="1"/>
      <c r="BI44" s="1"/>
    </row>
    <row r="45" spans="1:61" ht="15.75" customHeight="1" x14ac:dyDescent="0.25">
      <c r="A45" s="1"/>
      <c r="B45" s="260"/>
      <c r="C45" s="145"/>
      <c r="D45" s="146"/>
      <c r="E45" s="229"/>
      <c r="F45" s="253"/>
      <c r="G45" s="253"/>
      <c r="H45" s="253"/>
      <c r="I45" s="253"/>
      <c r="J45" s="74" t="e">
        <f>IF(AND('Mapa Riesgos Gestión TRANSPORTE'!#REF!="Baja",'Mapa Riesgos Gestión TRANSPORTE'!#REF!="Leve"),CONCATENATE("R10C",'Mapa Riesgos Gestión TRANSPORTE'!#REF!),"")</f>
        <v>#REF!</v>
      </c>
      <c r="K45" s="75" t="e">
        <f>IF(AND('Mapa Riesgos Gestión TRANSPORTE'!#REF!="Baja",'Mapa Riesgos Gestión TRANSPORTE'!#REF!="Leve"),CONCATENATE("R10C",'Mapa Riesgos Gestión TRANSPORTE'!#REF!),"")</f>
        <v>#REF!</v>
      </c>
      <c r="L45" s="75" t="e">
        <f>IF(AND('Mapa Riesgos Gestión TRANSPORTE'!#REF!="Baja",'Mapa Riesgos Gestión TRANSPORTE'!#REF!="Leve"),CONCATENATE("R10C",'Mapa Riesgos Gestión TRANSPORTE'!#REF!),"")</f>
        <v>#REF!</v>
      </c>
      <c r="M45" s="75" t="e">
        <f>IF(AND('Mapa Riesgos Gestión TRANSPORTE'!#REF!="Baja",'Mapa Riesgos Gestión TRANSPORTE'!#REF!="Leve"),CONCATENATE("R10C",'Mapa Riesgos Gestión TRANSPORTE'!#REF!),"")</f>
        <v>#REF!</v>
      </c>
      <c r="N45" s="75" t="e">
        <f>IF(AND('Mapa Riesgos Gestión TRANSPORTE'!#REF!="Baja",'Mapa Riesgos Gestión TRANSPORTE'!#REF!="Leve"),CONCATENATE("R10C",'Mapa Riesgos Gestión TRANSPORTE'!#REF!),"")</f>
        <v>#REF!</v>
      </c>
      <c r="O45" s="76" t="e">
        <f>IF(AND('Mapa Riesgos Gestión TRANSPORTE'!#REF!="Baja",'Mapa Riesgos Gestión TRANSPORTE'!#REF!="Leve"),CONCATENATE("R10C",'Mapa Riesgos Gestión TRANSPORTE'!#REF!),"")</f>
        <v>#REF!</v>
      </c>
      <c r="P45" s="62" t="e">
        <f>IF(AND('Mapa Riesgos Gestión TRANSPORTE'!#REF!="Baja",'Mapa Riesgos Gestión TRANSPORTE'!#REF!="Menor"),CONCATENATE("R10C",'Mapa Riesgos Gestión TRANSPORTE'!#REF!),"")</f>
        <v>#REF!</v>
      </c>
      <c r="Q45" s="63" t="e">
        <f>IF(AND('Mapa Riesgos Gestión TRANSPORTE'!#REF!="Baja",'Mapa Riesgos Gestión TRANSPORTE'!#REF!="Menor"),CONCATENATE("R10C",'Mapa Riesgos Gestión TRANSPORTE'!#REF!),"")</f>
        <v>#REF!</v>
      </c>
      <c r="R45" s="63" t="e">
        <f>IF(AND('Mapa Riesgos Gestión TRANSPORTE'!#REF!="Baja",'Mapa Riesgos Gestión TRANSPORTE'!#REF!="Menor"),CONCATENATE("R10C",'Mapa Riesgos Gestión TRANSPORTE'!#REF!),"")</f>
        <v>#REF!</v>
      </c>
      <c r="S45" s="63" t="e">
        <f>IF(AND('Mapa Riesgos Gestión TRANSPORTE'!#REF!="Baja",'Mapa Riesgos Gestión TRANSPORTE'!#REF!="Menor"),CONCATENATE("R10C",'Mapa Riesgos Gestión TRANSPORTE'!#REF!),"")</f>
        <v>#REF!</v>
      </c>
      <c r="T45" s="63" t="e">
        <f>IF(AND('Mapa Riesgos Gestión TRANSPORTE'!#REF!="Baja",'Mapa Riesgos Gestión TRANSPORTE'!#REF!="Menor"),CONCATENATE("R10C",'Mapa Riesgos Gestión TRANSPORTE'!#REF!),"")</f>
        <v>#REF!</v>
      </c>
      <c r="U45" s="64" t="e">
        <f>IF(AND('Mapa Riesgos Gestión TRANSPORTE'!#REF!="Baja",'Mapa Riesgos Gestión TRANSPORTE'!#REF!="Menor"),CONCATENATE("R10C",'Mapa Riesgos Gestión TRANSPORTE'!#REF!),"")</f>
        <v>#REF!</v>
      </c>
      <c r="V45" s="65" t="e">
        <f>IF(AND('Mapa Riesgos Gestión TRANSPORTE'!#REF!="Baja",'Mapa Riesgos Gestión TRANSPORTE'!#REF!="Moderado"),CONCATENATE("R10C",'Mapa Riesgos Gestión TRANSPORTE'!#REF!),"")</f>
        <v>#REF!</v>
      </c>
      <c r="W45" s="66" t="e">
        <f>IF(AND('Mapa Riesgos Gestión TRANSPORTE'!#REF!="Baja",'Mapa Riesgos Gestión TRANSPORTE'!#REF!="Moderado"),CONCATENATE("R10C",'Mapa Riesgos Gestión TRANSPORTE'!#REF!),"")</f>
        <v>#REF!</v>
      </c>
      <c r="X45" s="66" t="e">
        <f>IF(AND('Mapa Riesgos Gestión TRANSPORTE'!#REF!="Baja",'Mapa Riesgos Gestión TRANSPORTE'!#REF!="Moderado"),CONCATENATE("R10C",'Mapa Riesgos Gestión TRANSPORTE'!#REF!),"")</f>
        <v>#REF!</v>
      </c>
      <c r="Y45" s="66" t="e">
        <f>IF(AND('Mapa Riesgos Gestión TRANSPORTE'!#REF!="Baja",'Mapa Riesgos Gestión TRANSPORTE'!#REF!="Moderado"),CONCATENATE("R10C",'Mapa Riesgos Gestión TRANSPORTE'!#REF!),"")</f>
        <v>#REF!</v>
      </c>
      <c r="Z45" s="66" t="e">
        <f>IF(AND('Mapa Riesgos Gestión TRANSPORTE'!#REF!="Baja",'Mapa Riesgos Gestión TRANSPORTE'!#REF!="Moderado"),CONCATENATE("R10C",'Mapa Riesgos Gestión TRANSPORTE'!#REF!),"")</f>
        <v>#REF!</v>
      </c>
      <c r="AA45" s="67" t="e">
        <f>IF(AND('Mapa Riesgos Gestión TRANSPORTE'!#REF!="Baja",'Mapa Riesgos Gestión TRANSPORTE'!#REF!="Moderado"),CONCATENATE("R10C",'Mapa Riesgos Gestión TRANSPORTE'!#REF!),"")</f>
        <v>#REF!</v>
      </c>
      <c r="AB45" s="53" t="e">
        <f>IF(AND('Mapa Riesgos Gestión TRANSPORTE'!#REF!="Baja",'Mapa Riesgos Gestión TRANSPORTE'!#REF!="Mayor"),CONCATENATE("R10C",'Mapa Riesgos Gestión TRANSPORTE'!#REF!),"")</f>
        <v>#REF!</v>
      </c>
      <c r="AC45" s="54" t="e">
        <f>IF(AND('Mapa Riesgos Gestión TRANSPORTE'!#REF!="Baja",'Mapa Riesgos Gestión TRANSPORTE'!#REF!="Mayor"),CONCATENATE("R10C",'Mapa Riesgos Gestión TRANSPORTE'!#REF!),"")</f>
        <v>#REF!</v>
      </c>
      <c r="AD45" s="54" t="e">
        <f>IF(AND('Mapa Riesgos Gestión TRANSPORTE'!#REF!="Baja",'Mapa Riesgos Gestión TRANSPORTE'!#REF!="Mayor"),CONCATENATE("R10C",'Mapa Riesgos Gestión TRANSPORTE'!#REF!),"")</f>
        <v>#REF!</v>
      </c>
      <c r="AE45" s="54" t="e">
        <f>IF(AND('Mapa Riesgos Gestión TRANSPORTE'!#REF!="Baja",'Mapa Riesgos Gestión TRANSPORTE'!#REF!="Mayor"),CONCATENATE("R10C",'Mapa Riesgos Gestión TRANSPORTE'!#REF!),"")</f>
        <v>#REF!</v>
      </c>
      <c r="AF45" s="54" t="e">
        <f>IF(AND('Mapa Riesgos Gestión TRANSPORTE'!#REF!="Baja",'Mapa Riesgos Gestión TRANSPORTE'!#REF!="Mayor"),CONCATENATE("R10C",'Mapa Riesgos Gestión TRANSPORTE'!#REF!),"")</f>
        <v>#REF!</v>
      </c>
      <c r="AG45" s="55" t="e">
        <f>IF(AND('Mapa Riesgos Gestión TRANSPORTE'!#REF!="Baja",'Mapa Riesgos Gestión TRANSPORTE'!#REF!="Mayor"),CONCATENATE("R10C",'Mapa Riesgos Gestión TRANSPORTE'!#REF!),"")</f>
        <v>#REF!</v>
      </c>
      <c r="AH45" s="56" t="e">
        <f>IF(AND('Mapa Riesgos Gestión TRANSPORTE'!#REF!="Baja",'Mapa Riesgos Gestión TRANSPORTE'!#REF!="Catastrófico"),CONCATENATE("R10C",'Mapa Riesgos Gestión TRANSPORTE'!#REF!),"")</f>
        <v>#REF!</v>
      </c>
      <c r="AI45" s="57" t="e">
        <f>IF(AND('Mapa Riesgos Gestión TRANSPORTE'!#REF!="Baja",'Mapa Riesgos Gestión TRANSPORTE'!#REF!="Catastrófico"),CONCATENATE("R10C",'Mapa Riesgos Gestión TRANSPORTE'!#REF!),"")</f>
        <v>#REF!</v>
      </c>
      <c r="AJ45" s="57" t="e">
        <f>IF(AND('Mapa Riesgos Gestión TRANSPORTE'!#REF!="Baja",'Mapa Riesgos Gestión TRANSPORTE'!#REF!="Catastrófico"),CONCATENATE("R10C",'Mapa Riesgos Gestión TRANSPORTE'!#REF!),"")</f>
        <v>#REF!</v>
      </c>
      <c r="AK45" s="57" t="e">
        <f>IF(AND('Mapa Riesgos Gestión TRANSPORTE'!#REF!="Baja",'Mapa Riesgos Gestión TRANSPORTE'!#REF!="Catastrófico"),CONCATENATE("R10C",'Mapa Riesgos Gestión TRANSPORTE'!#REF!),"")</f>
        <v>#REF!</v>
      </c>
      <c r="AL45" s="57" t="e">
        <f>IF(AND('Mapa Riesgos Gestión TRANSPORTE'!#REF!="Baja",'Mapa Riesgos Gestión TRANSPORTE'!#REF!="Catastrófico"),CONCATENATE("R10C",'Mapa Riesgos Gestión TRANSPORTE'!#REF!),"")</f>
        <v>#REF!</v>
      </c>
      <c r="AM45" s="58" t="e">
        <f>IF(AND('Mapa Riesgos Gestión TRANSPORTE'!#REF!="Baja",'Mapa Riesgos Gestión TRANSPORTE'!#REF!="Catastrófico"),CONCATENATE("R10C",'Mapa Riesgos Gestión TRANSPORTE'!#REF!),"")</f>
        <v>#REF!</v>
      </c>
      <c r="AN45" s="1"/>
      <c r="AO45" s="245"/>
      <c r="AP45" s="246"/>
      <c r="AQ45" s="246"/>
      <c r="AR45" s="246"/>
      <c r="AS45" s="246"/>
      <c r="AT45" s="247"/>
    </row>
    <row r="46" spans="1:61" ht="46.5" customHeight="1" x14ac:dyDescent="0.35">
      <c r="A46" s="1"/>
      <c r="B46" s="260"/>
      <c r="C46" s="145"/>
      <c r="D46" s="146"/>
      <c r="E46" s="268" t="s">
        <v>129</v>
      </c>
      <c r="F46" s="252"/>
      <c r="G46" s="252"/>
      <c r="H46" s="252"/>
      <c r="I46" s="234"/>
      <c r="J46" s="68" t="str">
        <f ca="1">IF(AND('Mapa Riesgos Gestión TRANSPORTE'!$Y$10="Muy Baja",'Mapa Riesgos Gestión TRANSPORTE'!$AA$10="Leve"),CONCATENATE("R1C",'Mapa Riesgos Gestión TRANSPORTE'!$O$10),"")</f>
        <v/>
      </c>
      <c r="K46" s="69" t="str">
        <f>IF(AND('Mapa Riesgos Gestión TRANSPORTE'!$Y$11="Muy Baja",'Mapa Riesgos Gestión TRANSPORTE'!$AA$11="Leve"),CONCATENATE("R1C",'Mapa Riesgos Gestión TRANSPORTE'!$O$11),"")</f>
        <v/>
      </c>
      <c r="L46" s="69" t="str">
        <f>IF(AND('Mapa Riesgos Gestión TRANSPORTE'!$Y$12="Muy Baja",'Mapa Riesgos Gestión TRANSPORTE'!$AA$12="Leve"),CONCATENATE("R1C",'Mapa Riesgos Gestión TRANSPORTE'!$O$12),"")</f>
        <v/>
      </c>
      <c r="M46" s="69" t="str">
        <f>IF(AND('Mapa Riesgos Gestión TRANSPORTE'!$Y$13="Muy Baja",'Mapa Riesgos Gestión TRANSPORTE'!$AA$13="Leve"),CONCATENATE("R1C",'Mapa Riesgos Gestión TRANSPORTE'!$O$13),"")</f>
        <v/>
      </c>
      <c r="N46" s="69" t="str">
        <f>IF(AND('Mapa Riesgos Gestión TRANSPORTE'!$Y$14="Muy Baja",'Mapa Riesgos Gestión TRANSPORTE'!$AA$14="Leve"),CONCATENATE("R1C",'Mapa Riesgos Gestión TRANSPORTE'!$O$14),"")</f>
        <v/>
      </c>
      <c r="O46" s="70" t="str">
        <f>IF(AND('Mapa Riesgos Gestión TRANSPORTE'!$Y$15="Muy Baja",'Mapa Riesgos Gestión TRANSPORTE'!$AA$15="Leve"),CONCATENATE("R1C",'Mapa Riesgos Gestión TRANSPORTE'!$O$15),"")</f>
        <v/>
      </c>
      <c r="P46" s="68" t="str">
        <f ca="1">IF(AND('Mapa Riesgos Gestión TRANSPORTE'!$Y$10="Muy Baja",'Mapa Riesgos Gestión TRANSPORTE'!$AA$10="Menor"),CONCATENATE("R1C",'Mapa Riesgos Gestión TRANSPORTE'!$O$10),"")</f>
        <v/>
      </c>
      <c r="Q46" s="69" t="str">
        <f>IF(AND('Mapa Riesgos Gestión TRANSPORTE'!$Y$11="Muy Baja",'Mapa Riesgos Gestión TRANSPORTE'!$AA$11="Menor"),CONCATENATE("R1C",'Mapa Riesgos Gestión TRANSPORTE'!$O$11),"")</f>
        <v/>
      </c>
      <c r="R46" s="69" t="str">
        <f>IF(AND('Mapa Riesgos Gestión TRANSPORTE'!$Y$12="Muy Baja",'Mapa Riesgos Gestión TRANSPORTE'!$AA$12="Menor"),CONCATENATE("R1C",'Mapa Riesgos Gestión TRANSPORTE'!$O$12),"")</f>
        <v/>
      </c>
      <c r="S46" s="69" t="str">
        <f>IF(AND('Mapa Riesgos Gestión TRANSPORTE'!$Y$13="Muy Baja",'Mapa Riesgos Gestión TRANSPORTE'!$AA$13="Menor"),CONCATENATE("R1C",'Mapa Riesgos Gestión TRANSPORTE'!$O$13),"")</f>
        <v/>
      </c>
      <c r="T46" s="69" t="str">
        <f>IF(AND('Mapa Riesgos Gestión TRANSPORTE'!$Y$14="Muy Baja",'Mapa Riesgos Gestión TRANSPORTE'!$AA$14="Menor"),CONCATENATE("R1C",'Mapa Riesgos Gestión TRANSPORTE'!$O$14),"")</f>
        <v/>
      </c>
      <c r="U46" s="70" t="str">
        <f>IF(AND('Mapa Riesgos Gestión TRANSPORTE'!$Y$15="Muy Baja",'Mapa Riesgos Gestión TRANSPORTE'!$AA$15="Menor"),CONCATENATE("R1C",'Mapa Riesgos Gestión TRANSPORTE'!$O$15),"")</f>
        <v/>
      </c>
      <c r="V46" s="59" t="str">
        <f ca="1">IF(AND('Mapa Riesgos Gestión TRANSPORTE'!$Y$10="Muy Baja",'Mapa Riesgos Gestión TRANSPORTE'!$AA$10="Moderado"),CONCATENATE("R1C",'Mapa Riesgos Gestión TRANSPORTE'!$O$10),"")</f>
        <v/>
      </c>
      <c r="W46" s="77" t="str">
        <f>IF(AND('Mapa Riesgos Gestión TRANSPORTE'!$Y$11="Muy Baja",'Mapa Riesgos Gestión TRANSPORTE'!$AA$11="Moderado"),CONCATENATE("R1C",'Mapa Riesgos Gestión TRANSPORTE'!$O$11),"")</f>
        <v/>
      </c>
      <c r="X46" s="60" t="str">
        <f>IF(AND('Mapa Riesgos Gestión TRANSPORTE'!$Y$12="Muy Baja",'Mapa Riesgos Gestión TRANSPORTE'!$AA$12="Moderado"),CONCATENATE("R1C",'Mapa Riesgos Gestión TRANSPORTE'!$O$12),"")</f>
        <v/>
      </c>
      <c r="Y46" s="60" t="str">
        <f>IF(AND('Mapa Riesgos Gestión TRANSPORTE'!$Y$13="Muy Baja",'Mapa Riesgos Gestión TRANSPORTE'!$AA$13="Moderado"),CONCATENATE("R1C",'Mapa Riesgos Gestión TRANSPORTE'!$O$13),"")</f>
        <v/>
      </c>
      <c r="Z46" s="60" t="str">
        <f>IF(AND('Mapa Riesgos Gestión TRANSPORTE'!$Y$14="Muy Baja",'Mapa Riesgos Gestión TRANSPORTE'!$AA$14="Moderado"),CONCATENATE("R1C",'Mapa Riesgos Gestión TRANSPORTE'!$O$14),"")</f>
        <v/>
      </c>
      <c r="AA46" s="61" t="str">
        <f>IF(AND('Mapa Riesgos Gestión TRANSPORTE'!$Y$15="Muy Baja",'Mapa Riesgos Gestión TRANSPORTE'!$AA$15="Moderado"),CONCATENATE("R1C",'Mapa Riesgos Gestión TRANSPORTE'!$O$15),"")</f>
        <v/>
      </c>
      <c r="AB46" s="41" t="str">
        <f ca="1">IF(AND('Mapa Riesgos Gestión TRANSPORTE'!$Y$10="Muy Baja",'Mapa Riesgos Gestión TRANSPORTE'!$AA$10="Mayor"),CONCATENATE("R1C",'Mapa Riesgos Gestión TRANSPORTE'!$O$10),"")</f>
        <v/>
      </c>
      <c r="AC46" s="42" t="str">
        <f>IF(AND('Mapa Riesgos Gestión TRANSPORTE'!$Y$11="Muy Baja",'Mapa Riesgos Gestión TRANSPORTE'!$AA$11="Mayor"),CONCATENATE("R1C",'Mapa Riesgos Gestión TRANSPORTE'!$O$11),"")</f>
        <v/>
      </c>
      <c r="AD46" s="42" t="str">
        <f>IF(AND('Mapa Riesgos Gestión TRANSPORTE'!$Y$12="Muy Baja",'Mapa Riesgos Gestión TRANSPORTE'!$AA$12="Mayor"),CONCATENATE("R1C",'Mapa Riesgos Gestión TRANSPORTE'!$O$12),"")</f>
        <v/>
      </c>
      <c r="AE46" s="42" t="str">
        <f>IF(AND('Mapa Riesgos Gestión TRANSPORTE'!$Y$13="Muy Baja",'Mapa Riesgos Gestión TRANSPORTE'!$AA$13="Mayor"),CONCATENATE("R1C",'Mapa Riesgos Gestión TRANSPORTE'!$O$13),"")</f>
        <v/>
      </c>
      <c r="AF46" s="42" t="str">
        <f>IF(AND('Mapa Riesgos Gestión TRANSPORTE'!$Y$14="Muy Baja",'Mapa Riesgos Gestión TRANSPORTE'!$AA$14="Mayor"),CONCATENATE("R1C",'Mapa Riesgos Gestión TRANSPORTE'!$O$14),"")</f>
        <v/>
      </c>
      <c r="AG46" s="43" t="str">
        <f>IF(AND('Mapa Riesgos Gestión TRANSPORTE'!$Y$15="Muy Baja",'Mapa Riesgos Gestión TRANSPORTE'!$AA$15="Mayor"),CONCATENATE("R1C",'Mapa Riesgos Gestión TRANSPORTE'!$O$15),"")</f>
        <v/>
      </c>
      <c r="AH46" s="44" t="str">
        <f ca="1">IF(AND('Mapa Riesgos Gestión TRANSPORTE'!$Y$10="Muy Baja",'Mapa Riesgos Gestión TRANSPORTE'!$AA$10="Catastrófico"),CONCATENATE("R1C",'Mapa Riesgos Gestión TRANSPORTE'!$O$10),"")</f>
        <v/>
      </c>
      <c r="AI46" s="45" t="str">
        <f>IF(AND('Mapa Riesgos Gestión TRANSPORTE'!$Y$11="Muy Baja",'Mapa Riesgos Gestión TRANSPORTE'!$AA$11="Catastrófico"),CONCATENATE("R1C",'Mapa Riesgos Gestión TRANSPORTE'!$O$11),"")</f>
        <v/>
      </c>
      <c r="AJ46" s="45" t="str">
        <f>IF(AND('Mapa Riesgos Gestión TRANSPORTE'!$Y$12="Muy Baja",'Mapa Riesgos Gestión TRANSPORTE'!$AA$12="Catastrófico"),CONCATENATE("R1C",'Mapa Riesgos Gestión TRANSPORTE'!$O$12),"")</f>
        <v/>
      </c>
      <c r="AK46" s="45" t="str">
        <f>IF(AND('Mapa Riesgos Gestión TRANSPORTE'!$Y$13="Muy Baja",'Mapa Riesgos Gestión TRANSPORTE'!$AA$13="Catastrófico"),CONCATENATE("R1C",'Mapa Riesgos Gestión TRANSPORTE'!$O$13),"")</f>
        <v/>
      </c>
      <c r="AL46" s="45" t="str">
        <f>IF(AND('Mapa Riesgos Gestión TRANSPORTE'!$Y$14="Muy Baja",'Mapa Riesgos Gestión TRANSPORTE'!$AA$14="Catastrófico"),CONCATENATE("R1C",'Mapa Riesgos Gestión TRANSPORTE'!$O$14),"")</f>
        <v/>
      </c>
      <c r="AM46" s="46" t="str">
        <f>IF(AND('Mapa Riesgos Gestión TRANSPORTE'!$Y$15="Muy Baja",'Mapa Riesgos Gestión TRANSPORTE'!$AA$15="Catastrófico"),CONCATENATE("R1C",'Mapa Riesgos Gestión TRANSPORTE'!$O$15),"")</f>
        <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x14ac:dyDescent="0.25">
      <c r="A47" s="1"/>
      <c r="B47" s="260"/>
      <c r="C47" s="145"/>
      <c r="D47" s="146"/>
      <c r="E47" s="157"/>
      <c r="F47" s="145"/>
      <c r="G47" s="145"/>
      <c r="H47" s="145"/>
      <c r="I47" s="146"/>
      <c r="J47" s="71" t="str">
        <f>IF(AND('Mapa Riesgos Gestión TRANSPORTE'!$Y$16="Muy Baja",'Mapa Riesgos Gestión TRANSPORTE'!$AA$16="Leve"),CONCATENATE("R2C",'Mapa Riesgos Gestión TRANSPORTE'!$O$16),"")</f>
        <v/>
      </c>
      <c r="K47" s="72" t="e">
        <f>IF(AND('Mapa Riesgos Gestión TRANSPORTE'!#REF!="Muy Baja",'Mapa Riesgos Gestión TRANSPORTE'!#REF!="Leve"),CONCATENATE("R2C",'Mapa Riesgos Gestión TRANSPORTE'!#REF!),"")</f>
        <v>#REF!</v>
      </c>
      <c r="L47" s="72" t="e">
        <f>IF(AND('Mapa Riesgos Gestión TRANSPORTE'!#REF!="Muy Baja",'Mapa Riesgos Gestión TRANSPORTE'!#REF!="Leve"),CONCATENATE("R2C",'Mapa Riesgos Gestión TRANSPORTE'!#REF!),"")</f>
        <v>#REF!</v>
      </c>
      <c r="M47" s="72" t="e">
        <f>IF(AND('Mapa Riesgos Gestión TRANSPORTE'!#REF!="Muy Baja",'Mapa Riesgos Gestión TRANSPORTE'!#REF!="Leve"),CONCATENATE("R2C",'Mapa Riesgos Gestión TRANSPORTE'!#REF!),"")</f>
        <v>#REF!</v>
      </c>
      <c r="N47" s="72" t="e">
        <f>IF(AND('Mapa Riesgos Gestión TRANSPORTE'!#REF!="Muy Baja",'Mapa Riesgos Gestión TRANSPORTE'!#REF!="Leve"),CONCATENATE("R2C",'Mapa Riesgos Gestión TRANSPORTE'!#REF!),"")</f>
        <v>#REF!</v>
      </c>
      <c r="O47" s="73" t="e">
        <f>IF(AND('Mapa Riesgos Gestión TRANSPORTE'!#REF!="Muy Baja",'Mapa Riesgos Gestión TRANSPORTE'!#REF!="Leve"),CONCATENATE("R2C",'Mapa Riesgos Gestión TRANSPORTE'!#REF!),"")</f>
        <v>#REF!</v>
      </c>
      <c r="P47" s="71" t="str">
        <f>IF(AND('Mapa Riesgos Gestión TRANSPORTE'!$Y$16="Muy Baja",'Mapa Riesgos Gestión TRANSPORTE'!$AA$16="Menor"),CONCATENATE("R2C",'Mapa Riesgos Gestión TRANSPORTE'!$O$16),"")</f>
        <v/>
      </c>
      <c r="Q47" s="72" t="e">
        <f>IF(AND('Mapa Riesgos Gestión TRANSPORTE'!#REF!="Muy Baja",'Mapa Riesgos Gestión TRANSPORTE'!#REF!="Menor"),CONCATENATE("R2C",'Mapa Riesgos Gestión TRANSPORTE'!#REF!),"")</f>
        <v>#REF!</v>
      </c>
      <c r="R47" s="72" t="e">
        <f>IF(AND('Mapa Riesgos Gestión TRANSPORTE'!#REF!="Muy Baja",'Mapa Riesgos Gestión TRANSPORTE'!#REF!="Menor"),CONCATENATE("R2C",'Mapa Riesgos Gestión TRANSPORTE'!#REF!),"")</f>
        <v>#REF!</v>
      </c>
      <c r="S47" s="72" t="e">
        <f>IF(AND('Mapa Riesgos Gestión TRANSPORTE'!#REF!="Muy Baja",'Mapa Riesgos Gestión TRANSPORTE'!#REF!="Menor"),CONCATENATE("R2C",'Mapa Riesgos Gestión TRANSPORTE'!#REF!),"")</f>
        <v>#REF!</v>
      </c>
      <c r="T47" s="72" t="e">
        <f>IF(AND('Mapa Riesgos Gestión TRANSPORTE'!#REF!="Muy Baja",'Mapa Riesgos Gestión TRANSPORTE'!#REF!="Menor"),CONCATENATE("R2C",'Mapa Riesgos Gestión TRANSPORTE'!#REF!),"")</f>
        <v>#REF!</v>
      </c>
      <c r="U47" s="73" t="e">
        <f>IF(AND('Mapa Riesgos Gestión TRANSPORTE'!#REF!="Muy Baja",'Mapa Riesgos Gestión TRANSPORTE'!#REF!="Menor"),CONCATENATE("R2C",'Mapa Riesgos Gestión TRANSPORTE'!#REF!),"")</f>
        <v>#REF!</v>
      </c>
      <c r="V47" s="62" t="str">
        <f>IF(AND('Mapa Riesgos Gestión TRANSPORTE'!$Y$16="Muy Baja",'Mapa Riesgos Gestión TRANSPORTE'!$AA$16="Moderado"),CONCATENATE("R2C",'Mapa Riesgos Gestión TRANSPORTE'!$O$16),"")</f>
        <v/>
      </c>
      <c r="W47" s="63" t="e">
        <f>IF(AND('Mapa Riesgos Gestión TRANSPORTE'!#REF!="Muy Baja",'Mapa Riesgos Gestión TRANSPORTE'!#REF!="Moderado"),CONCATENATE("R2C",'Mapa Riesgos Gestión TRANSPORTE'!#REF!),"")</f>
        <v>#REF!</v>
      </c>
      <c r="X47" s="63" t="e">
        <f>IF(AND('Mapa Riesgos Gestión TRANSPORTE'!#REF!="Muy Baja",'Mapa Riesgos Gestión TRANSPORTE'!#REF!="Moderado"),CONCATENATE("R2C",'Mapa Riesgos Gestión TRANSPORTE'!#REF!),"")</f>
        <v>#REF!</v>
      </c>
      <c r="Y47" s="63" t="e">
        <f>IF(AND('Mapa Riesgos Gestión TRANSPORTE'!#REF!="Muy Baja",'Mapa Riesgos Gestión TRANSPORTE'!#REF!="Moderado"),CONCATENATE("R2C",'Mapa Riesgos Gestión TRANSPORTE'!#REF!),"")</f>
        <v>#REF!</v>
      </c>
      <c r="Z47" s="63" t="e">
        <f>IF(AND('Mapa Riesgos Gestión TRANSPORTE'!#REF!="Muy Baja",'Mapa Riesgos Gestión TRANSPORTE'!#REF!="Moderado"),CONCATENATE("R2C",'Mapa Riesgos Gestión TRANSPORTE'!#REF!),"")</f>
        <v>#REF!</v>
      </c>
      <c r="AA47" s="64" t="e">
        <f>IF(AND('Mapa Riesgos Gestión TRANSPORTE'!#REF!="Muy Baja",'Mapa Riesgos Gestión TRANSPORTE'!#REF!="Moderado"),CONCATENATE("R2C",'Mapa Riesgos Gestión TRANSPORTE'!#REF!),"")</f>
        <v>#REF!</v>
      </c>
      <c r="AB47" s="47" t="str">
        <f>IF(AND('Mapa Riesgos Gestión TRANSPORTE'!$Y$16="Muy Baja",'Mapa Riesgos Gestión TRANSPORTE'!$AA$16="Mayor"),CONCATENATE("R2C",'Mapa Riesgos Gestión TRANSPORTE'!$O$16),"")</f>
        <v/>
      </c>
      <c r="AC47" s="48" t="e">
        <f>IF(AND('Mapa Riesgos Gestión TRANSPORTE'!#REF!="Muy Baja",'Mapa Riesgos Gestión TRANSPORTE'!#REF!="Mayor"),CONCATENATE("R2C",'Mapa Riesgos Gestión TRANSPORTE'!#REF!),"")</f>
        <v>#REF!</v>
      </c>
      <c r="AD47" s="48" t="e">
        <f>IF(AND('Mapa Riesgos Gestión TRANSPORTE'!#REF!="Muy Baja",'Mapa Riesgos Gestión TRANSPORTE'!#REF!="Mayor"),CONCATENATE("R2C",'Mapa Riesgos Gestión TRANSPORTE'!#REF!),"")</f>
        <v>#REF!</v>
      </c>
      <c r="AE47" s="48" t="e">
        <f>IF(AND('Mapa Riesgos Gestión TRANSPORTE'!#REF!="Muy Baja",'Mapa Riesgos Gestión TRANSPORTE'!#REF!="Mayor"),CONCATENATE("R2C",'Mapa Riesgos Gestión TRANSPORTE'!#REF!),"")</f>
        <v>#REF!</v>
      </c>
      <c r="AF47" s="48" t="e">
        <f>IF(AND('Mapa Riesgos Gestión TRANSPORTE'!#REF!="Muy Baja",'Mapa Riesgos Gestión TRANSPORTE'!#REF!="Mayor"),CONCATENATE("R2C",'Mapa Riesgos Gestión TRANSPORTE'!#REF!),"")</f>
        <v>#REF!</v>
      </c>
      <c r="AG47" s="49" t="e">
        <f>IF(AND('Mapa Riesgos Gestión TRANSPORTE'!#REF!="Muy Baja",'Mapa Riesgos Gestión TRANSPORTE'!#REF!="Mayor"),CONCATENATE("R2C",'Mapa Riesgos Gestión TRANSPORTE'!#REF!),"")</f>
        <v>#REF!</v>
      </c>
      <c r="AH47" s="50" t="str">
        <f>IF(AND('Mapa Riesgos Gestión TRANSPORTE'!$Y$16="Muy Baja",'Mapa Riesgos Gestión TRANSPORTE'!$AA$16="Catastrófico"),CONCATENATE("R2C",'Mapa Riesgos Gestión TRANSPORTE'!$O$16),"")</f>
        <v/>
      </c>
      <c r="AI47" s="51" t="e">
        <f>IF(AND('Mapa Riesgos Gestión TRANSPORTE'!#REF!="Muy Baja",'Mapa Riesgos Gestión TRANSPORTE'!#REF!="Catastrófico"),CONCATENATE("R2C",'Mapa Riesgos Gestión TRANSPORTE'!#REF!),"")</f>
        <v>#REF!</v>
      </c>
      <c r="AJ47" s="51" t="e">
        <f>IF(AND('Mapa Riesgos Gestión TRANSPORTE'!#REF!="Muy Baja",'Mapa Riesgos Gestión TRANSPORTE'!#REF!="Catastrófico"),CONCATENATE("R2C",'Mapa Riesgos Gestión TRANSPORTE'!#REF!),"")</f>
        <v>#REF!</v>
      </c>
      <c r="AK47" s="51" t="e">
        <f>IF(AND('Mapa Riesgos Gestión TRANSPORTE'!#REF!="Muy Baja",'Mapa Riesgos Gestión TRANSPORTE'!#REF!="Catastrófico"),CONCATENATE("R2C",'Mapa Riesgos Gestión TRANSPORTE'!#REF!),"")</f>
        <v>#REF!</v>
      </c>
      <c r="AL47" s="51" t="e">
        <f>IF(AND('Mapa Riesgos Gestión TRANSPORTE'!#REF!="Muy Baja",'Mapa Riesgos Gestión TRANSPORTE'!#REF!="Catastrófico"),CONCATENATE("R2C",'Mapa Riesgos Gestión TRANSPORTE'!#REF!),"")</f>
        <v>#REF!</v>
      </c>
      <c r="AM47" s="52" t="e">
        <f>IF(AND('Mapa Riesgos Gestión TRANSPORTE'!#REF!="Muy Baja",'Mapa Riesgos Gestión TRANSPORTE'!#REF!="Catastrófico"),CONCATENATE("R2C",'Mapa Riesgos Gestión TRANSPORTE'!#REF!),"")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x14ac:dyDescent="0.25">
      <c r="A48" s="1"/>
      <c r="B48" s="260"/>
      <c r="C48" s="145"/>
      <c r="D48" s="146"/>
      <c r="E48" s="157"/>
      <c r="F48" s="145"/>
      <c r="G48" s="145"/>
      <c r="H48" s="145"/>
      <c r="I48" s="146"/>
      <c r="J48" s="71" t="e">
        <f>IF(AND('Mapa Riesgos Gestión TRANSPORTE'!#REF!="Muy Baja",'Mapa Riesgos Gestión TRANSPORTE'!#REF!="Leve"),CONCATENATE("R3C",'Mapa Riesgos Gestión TRANSPORTE'!#REF!),"")</f>
        <v>#REF!</v>
      </c>
      <c r="K48" s="72" t="e">
        <f>IF(AND('Mapa Riesgos Gestión TRANSPORTE'!#REF!="Muy Baja",'Mapa Riesgos Gestión TRANSPORTE'!#REF!="Leve"),CONCATENATE("R3C",'Mapa Riesgos Gestión TRANSPORTE'!#REF!),"")</f>
        <v>#REF!</v>
      </c>
      <c r="L48" s="72" t="e">
        <f>IF(AND('Mapa Riesgos Gestión TRANSPORTE'!#REF!="Muy Baja",'Mapa Riesgos Gestión TRANSPORTE'!#REF!="Leve"),CONCATENATE("R3C",'Mapa Riesgos Gestión TRANSPORTE'!#REF!),"")</f>
        <v>#REF!</v>
      </c>
      <c r="M48" s="72" t="e">
        <f>IF(AND('Mapa Riesgos Gestión TRANSPORTE'!#REF!="Muy Baja",'Mapa Riesgos Gestión TRANSPORTE'!#REF!="Leve"),CONCATENATE("R3C",'Mapa Riesgos Gestión TRANSPORTE'!#REF!),"")</f>
        <v>#REF!</v>
      </c>
      <c r="N48" s="72" t="e">
        <f>IF(AND('Mapa Riesgos Gestión TRANSPORTE'!#REF!="Muy Baja",'Mapa Riesgos Gestión TRANSPORTE'!#REF!="Leve"),CONCATENATE("R3C",'Mapa Riesgos Gestión TRANSPORTE'!#REF!),"")</f>
        <v>#REF!</v>
      </c>
      <c r="O48" s="73" t="e">
        <f>IF(AND('Mapa Riesgos Gestión TRANSPORTE'!#REF!="Muy Baja",'Mapa Riesgos Gestión TRANSPORTE'!#REF!="Leve"),CONCATENATE("R3C",'Mapa Riesgos Gestión TRANSPORTE'!#REF!),"")</f>
        <v>#REF!</v>
      </c>
      <c r="P48" s="71" t="e">
        <f>IF(AND('Mapa Riesgos Gestión TRANSPORTE'!#REF!="Muy Baja",'Mapa Riesgos Gestión TRANSPORTE'!#REF!="Menor"),CONCATENATE("R3C",'Mapa Riesgos Gestión TRANSPORTE'!#REF!),"")</f>
        <v>#REF!</v>
      </c>
      <c r="Q48" s="72" t="e">
        <f>IF(AND('Mapa Riesgos Gestión TRANSPORTE'!#REF!="Muy Baja",'Mapa Riesgos Gestión TRANSPORTE'!#REF!="Menor"),CONCATENATE("R3C",'Mapa Riesgos Gestión TRANSPORTE'!#REF!),"")</f>
        <v>#REF!</v>
      </c>
      <c r="R48" s="72" t="e">
        <f>IF(AND('Mapa Riesgos Gestión TRANSPORTE'!#REF!="Muy Baja",'Mapa Riesgos Gestión TRANSPORTE'!#REF!="Menor"),CONCATENATE("R3C",'Mapa Riesgos Gestión TRANSPORTE'!#REF!),"")</f>
        <v>#REF!</v>
      </c>
      <c r="S48" s="72" t="e">
        <f>IF(AND('Mapa Riesgos Gestión TRANSPORTE'!#REF!="Muy Baja",'Mapa Riesgos Gestión TRANSPORTE'!#REF!="Menor"),CONCATENATE("R3C",'Mapa Riesgos Gestión TRANSPORTE'!#REF!),"")</f>
        <v>#REF!</v>
      </c>
      <c r="T48" s="72" t="e">
        <f>IF(AND('Mapa Riesgos Gestión TRANSPORTE'!#REF!="Muy Baja",'Mapa Riesgos Gestión TRANSPORTE'!#REF!="Menor"),CONCATENATE("R3C",'Mapa Riesgos Gestión TRANSPORTE'!#REF!),"")</f>
        <v>#REF!</v>
      </c>
      <c r="U48" s="73" t="e">
        <f>IF(AND('Mapa Riesgos Gestión TRANSPORTE'!#REF!="Muy Baja",'Mapa Riesgos Gestión TRANSPORTE'!#REF!="Menor"),CONCATENATE("R3C",'Mapa Riesgos Gestión TRANSPORTE'!#REF!),"")</f>
        <v>#REF!</v>
      </c>
      <c r="V48" s="62" t="e">
        <f>IF(AND('Mapa Riesgos Gestión TRANSPORTE'!#REF!="Muy Baja",'Mapa Riesgos Gestión TRANSPORTE'!#REF!="Moderado"),CONCATENATE("R3C",'Mapa Riesgos Gestión TRANSPORTE'!#REF!),"")</f>
        <v>#REF!</v>
      </c>
      <c r="W48" s="63" t="e">
        <f>IF(AND('Mapa Riesgos Gestión TRANSPORTE'!#REF!="Muy Baja",'Mapa Riesgos Gestión TRANSPORTE'!#REF!="Moderado"),CONCATENATE("R3C",'Mapa Riesgos Gestión TRANSPORTE'!#REF!),"")</f>
        <v>#REF!</v>
      </c>
      <c r="X48" s="63" t="e">
        <f>IF(AND('Mapa Riesgos Gestión TRANSPORTE'!#REF!="Muy Baja",'Mapa Riesgos Gestión TRANSPORTE'!#REF!="Moderado"),CONCATENATE("R3C",'Mapa Riesgos Gestión TRANSPORTE'!#REF!),"")</f>
        <v>#REF!</v>
      </c>
      <c r="Y48" s="63" t="e">
        <f>IF(AND('Mapa Riesgos Gestión TRANSPORTE'!#REF!="Muy Baja",'Mapa Riesgos Gestión TRANSPORTE'!#REF!="Moderado"),CONCATENATE("R3C",'Mapa Riesgos Gestión TRANSPORTE'!#REF!),"")</f>
        <v>#REF!</v>
      </c>
      <c r="Z48" s="63" t="e">
        <f>IF(AND('Mapa Riesgos Gestión TRANSPORTE'!#REF!="Muy Baja",'Mapa Riesgos Gestión TRANSPORTE'!#REF!="Moderado"),CONCATENATE("R3C",'Mapa Riesgos Gestión TRANSPORTE'!#REF!),"")</f>
        <v>#REF!</v>
      </c>
      <c r="AA48" s="64" t="e">
        <f>IF(AND('Mapa Riesgos Gestión TRANSPORTE'!#REF!="Muy Baja",'Mapa Riesgos Gestión TRANSPORTE'!#REF!="Moderado"),CONCATENATE("R3C",'Mapa Riesgos Gestión TRANSPORTE'!#REF!),"")</f>
        <v>#REF!</v>
      </c>
      <c r="AB48" s="47" t="e">
        <f>IF(AND('Mapa Riesgos Gestión TRANSPORTE'!#REF!="Muy Baja",'Mapa Riesgos Gestión TRANSPORTE'!#REF!="Mayor"),CONCATENATE("R3C",'Mapa Riesgos Gestión TRANSPORTE'!#REF!),"")</f>
        <v>#REF!</v>
      </c>
      <c r="AC48" s="48" t="e">
        <f>IF(AND('Mapa Riesgos Gestión TRANSPORTE'!#REF!="Muy Baja",'Mapa Riesgos Gestión TRANSPORTE'!#REF!="Mayor"),CONCATENATE("R3C",'Mapa Riesgos Gestión TRANSPORTE'!#REF!),"")</f>
        <v>#REF!</v>
      </c>
      <c r="AD48" s="48" t="e">
        <f>IF(AND('Mapa Riesgos Gestión TRANSPORTE'!#REF!="Muy Baja",'Mapa Riesgos Gestión TRANSPORTE'!#REF!="Mayor"),CONCATENATE("R3C",'Mapa Riesgos Gestión TRANSPORTE'!#REF!),"")</f>
        <v>#REF!</v>
      </c>
      <c r="AE48" s="48" t="e">
        <f>IF(AND('Mapa Riesgos Gestión TRANSPORTE'!#REF!="Muy Baja",'Mapa Riesgos Gestión TRANSPORTE'!#REF!="Mayor"),CONCATENATE("R3C",'Mapa Riesgos Gestión TRANSPORTE'!#REF!),"")</f>
        <v>#REF!</v>
      </c>
      <c r="AF48" s="48" t="e">
        <f>IF(AND('Mapa Riesgos Gestión TRANSPORTE'!#REF!="Muy Baja",'Mapa Riesgos Gestión TRANSPORTE'!#REF!="Mayor"),CONCATENATE("R3C",'Mapa Riesgos Gestión TRANSPORTE'!#REF!),"")</f>
        <v>#REF!</v>
      </c>
      <c r="AG48" s="49" t="e">
        <f>IF(AND('Mapa Riesgos Gestión TRANSPORTE'!#REF!="Muy Baja",'Mapa Riesgos Gestión TRANSPORTE'!#REF!="Mayor"),CONCATENATE("R3C",'Mapa Riesgos Gestión TRANSPORTE'!#REF!),"")</f>
        <v>#REF!</v>
      </c>
      <c r="AH48" s="50" t="e">
        <f>IF(AND('Mapa Riesgos Gestión TRANSPORTE'!#REF!="Muy Baja",'Mapa Riesgos Gestión TRANSPORTE'!#REF!="Catastrófico"),CONCATENATE("R3C",'Mapa Riesgos Gestión TRANSPORTE'!#REF!),"")</f>
        <v>#REF!</v>
      </c>
      <c r="AI48" s="51" t="e">
        <f>IF(AND('Mapa Riesgos Gestión TRANSPORTE'!#REF!="Muy Baja",'Mapa Riesgos Gestión TRANSPORTE'!#REF!="Catastrófico"),CONCATENATE("R3C",'Mapa Riesgos Gestión TRANSPORTE'!#REF!),"")</f>
        <v>#REF!</v>
      </c>
      <c r="AJ48" s="51" t="e">
        <f>IF(AND('Mapa Riesgos Gestión TRANSPORTE'!#REF!="Muy Baja",'Mapa Riesgos Gestión TRANSPORTE'!#REF!="Catastrófico"),CONCATENATE("R3C",'Mapa Riesgos Gestión TRANSPORTE'!#REF!),"")</f>
        <v>#REF!</v>
      </c>
      <c r="AK48" s="51" t="e">
        <f>IF(AND('Mapa Riesgos Gestión TRANSPORTE'!#REF!="Muy Baja",'Mapa Riesgos Gestión TRANSPORTE'!#REF!="Catastrófico"),CONCATENATE("R3C",'Mapa Riesgos Gestión TRANSPORTE'!#REF!),"")</f>
        <v>#REF!</v>
      </c>
      <c r="AL48" s="51" t="e">
        <f>IF(AND('Mapa Riesgos Gestión TRANSPORTE'!#REF!="Muy Baja",'Mapa Riesgos Gestión TRANSPORTE'!#REF!="Catastrófico"),CONCATENATE("R3C",'Mapa Riesgos Gestión TRANSPORTE'!#REF!),"")</f>
        <v>#REF!</v>
      </c>
      <c r="AM48" s="52" t="e">
        <f>IF(AND('Mapa Riesgos Gestión TRANSPORTE'!#REF!="Muy Baja",'Mapa Riesgos Gestión TRANSPORTE'!#REF!="Catastrófico"),CONCATENATE("R3C",'Mapa Riesgos Gestión TRANSPORTE'!#REF!),"")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x14ac:dyDescent="0.25">
      <c r="A49" s="1"/>
      <c r="B49" s="260"/>
      <c r="C49" s="145"/>
      <c r="D49" s="146"/>
      <c r="E49" s="157"/>
      <c r="F49" s="145"/>
      <c r="G49" s="145"/>
      <c r="H49" s="145"/>
      <c r="I49" s="146"/>
      <c r="J49" s="71" t="e">
        <f>IF(AND('Mapa Riesgos Gestión TRANSPORTE'!#REF!="Muy Baja",'Mapa Riesgos Gestión TRANSPORTE'!#REF!="Leve"),CONCATENATE("R4C",'Mapa Riesgos Gestión TRANSPORTE'!#REF!),"")</f>
        <v>#REF!</v>
      </c>
      <c r="K49" s="72" t="e">
        <f>IF(AND('Mapa Riesgos Gestión TRANSPORTE'!#REF!="Muy Baja",'Mapa Riesgos Gestión TRANSPORTE'!#REF!="Leve"),CONCATENATE("R4C",'Mapa Riesgos Gestión TRANSPORTE'!#REF!),"")</f>
        <v>#REF!</v>
      </c>
      <c r="L49" s="72" t="e">
        <f>IF(AND('Mapa Riesgos Gestión TRANSPORTE'!#REF!="Muy Baja",'Mapa Riesgos Gestión TRANSPORTE'!#REF!="Leve"),CONCATENATE("R4C",'Mapa Riesgos Gestión TRANSPORTE'!#REF!),"")</f>
        <v>#REF!</v>
      </c>
      <c r="M49" s="72" t="e">
        <f>IF(AND('Mapa Riesgos Gestión TRANSPORTE'!#REF!="Muy Baja",'Mapa Riesgos Gestión TRANSPORTE'!#REF!="Leve"),CONCATENATE("R4C",'Mapa Riesgos Gestión TRANSPORTE'!#REF!),"")</f>
        <v>#REF!</v>
      </c>
      <c r="N49" s="72" t="e">
        <f>IF(AND('Mapa Riesgos Gestión TRANSPORTE'!#REF!="Muy Baja",'Mapa Riesgos Gestión TRANSPORTE'!#REF!="Leve"),CONCATENATE("R4C",'Mapa Riesgos Gestión TRANSPORTE'!#REF!),"")</f>
        <v>#REF!</v>
      </c>
      <c r="O49" s="73" t="e">
        <f>IF(AND('Mapa Riesgos Gestión TRANSPORTE'!#REF!="Muy Baja",'Mapa Riesgos Gestión TRANSPORTE'!#REF!="Leve"),CONCATENATE("R4C",'Mapa Riesgos Gestión TRANSPORTE'!#REF!),"")</f>
        <v>#REF!</v>
      </c>
      <c r="P49" s="71" t="e">
        <f>IF(AND('Mapa Riesgos Gestión TRANSPORTE'!#REF!="Muy Baja",'Mapa Riesgos Gestión TRANSPORTE'!#REF!="Menor"),CONCATENATE("R4C",'Mapa Riesgos Gestión TRANSPORTE'!#REF!),"")</f>
        <v>#REF!</v>
      </c>
      <c r="Q49" s="72" t="e">
        <f>IF(AND('Mapa Riesgos Gestión TRANSPORTE'!#REF!="Muy Baja",'Mapa Riesgos Gestión TRANSPORTE'!#REF!="Menor"),CONCATENATE("R4C",'Mapa Riesgos Gestión TRANSPORTE'!#REF!),"")</f>
        <v>#REF!</v>
      </c>
      <c r="R49" s="72" t="e">
        <f>IF(AND('Mapa Riesgos Gestión TRANSPORTE'!#REF!="Muy Baja",'Mapa Riesgos Gestión TRANSPORTE'!#REF!="Menor"),CONCATENATE("R4C",'Mapa Riesgos Gestión TRANSPORTE'!#REF!),"")</f>
        <v>#REF!</v>
      </c>
      <c r="S49" s="72" t="e">
        <f>IF(AND('Mapa Riesgos Gestión TRANSPORTE'!#REF!="Muy Baja",'Mapa Riesgos Gestión TRANSPORTE'!#REF!="Menor"),CONCATENATE("R4C",'Mapa Riesgos Gestión TRANSPORTE'!#REF!),"")</f>
        <v>#REF!</v>
      </c>
      <c r="T49" s="72" t="e">
        <f>IF(AND('Mapa Riesgos Gestión TRANSPORTE'!#REF!="Muy Baja",'Mapa Riesgos Gestión TRANSPORTE'!#REF!="Menor"),CONCATENATE("R4C",'Mapa Riesgos Gestión TRANSPORTE'!#REF!),"")</f>
        <v>#REF!</v>
      </c>
      <c r="U49" s="73" t="e">
        <f>IF(AND('Mapa Riesgos Gestión TRANSPORTE'!#REF!="Muy Baja",'Mapa Riesgos Gestión TRANSPORTE'!#REF!="Menor"),CONCATENATE("R4C",'Mapa Riesgos Gestión TRANSPORTE'!#REF!),"")</f>
        <v>#REF!</v>
      </c>
      <c r="V49" s="62" t="e">
        <f>IF(AND('Mapa Riesgos Gestión TRANSPORTE'!#REF!="Muy Baja",'Mapa Riesgos Gestión TRANSPORTE'!#REF!="Moderado"),CONCATENATE("R4C",'Mapa Riesgos Gestión TRANSPORTE'!#REF!),"")</f>
        <v>#REF!</v>
      </c>
      <c r="W49" s="63" t="e">
        <f>IF(AND('Mapa Riesgos Gestión TRANSPORTE'!#REF!="Muy Baja",'Mapa Riesgos Gestión TRANSPORTE'!#REF!="Moderado"),CONCATENATE("R4C",'Mapa Riesgos Gestión TRANSPORTE'!#REF!),"")</f>
        <v>#REF!</v>
      </c>
      <c r="X49" s="63" t="e">
        <f>IF(AND('Mapa Riesgos Gestión TRANSPORTE'!#REF!="Muy Baja",'Mapa Riesgos Gestión TRANSPORTE'!#REF!="Moderado"),CONCATENATE("R4C",'Mapa Riesgos Gestión TRANSPORTE'!#REF!),"")</f>
        <v>#REF!</v>
      </c>
      <c r="Y49" s="63" t="e">
        <f>IF(AND('Mapa Riesgos Gestión TRANSPORTE'!#REF!="Muy Baja",'Mapa Riesgos Gestión TRANSPORTE'!#REF!="Moderado"),CONCATENATE("R4C",'Mapa Riesgos Gestión TRANSPORTE'!#REF!),"")</f>
        <v>#REF!</v>
      </c>
      <c r="Z49" s="63" t="e">
        <f>IF(AND('Mapa Riesgos Gestión TRANSPORTE'!#REF!="Muy Baja",'Mapa Riesgos Gestión TRANSPORTE'!#REF!="Moderado"),CONCATENATE("R4C",'Mapa Riesgos Gestión TRANSPORTE'!#REF!),"")</f>
        <v>#REF!</v>
      </c>
      <c r="AA49" s="64" t="e">
        <f>IF(AND('Mapa Riesgos Gestión TRANSPORTE'!#REF!="Muy Baja",'Mapa Riesgos Gestión TRANSPORTE'!#REF!="Moderado"),CONCATENATE("R4C",'Mapa Riesgos Gestión TRANSPORTE'!#REF!),"")</f>
        <v>#REF!</v>
      </c>
      <c r="AB49" s="47" t="e">
        <f>IF(AND('Mapa Riesgos Gestión TRANSPORTE'!#REF!="Muy Baja",'Mapa Riesgos Gestión TRANSPORTE'!#REF!="Mayor"),CONCATENATE("R4C",'Mapa Riesgos Gestión TRANSPORTE'!#REF!),"")</f>
        <v>#REF!</v>
      </c>
      <c r="AC49" s="48" t="e">
        <f>IF(AND('Mapa Riesgos Gestión TRANSPORTE'!#REF!="Muy Baja",'Mapa Riesgos Gestión TRANSPORTE'!#REF!="Mayor"),CONCATENATE("R4C",'Mapa Riesgos Gestión TRANSPORTE'!#REF!),"")</f>
        <v>#REF!</v>
      </c>
      <c r="AD49" s="48" t="e">
        <f>IF(AND('Mapa Riesgos Gestión TRANSPORTE'!#REF!="Muy Baja",'Mapa Riesgos Gestión TRANSPORTE'!#REF!="Mayor"),CONCATENATE("R4C",'Mapa Riesgos Gestión TRANSPORTE'!#REF!),"")</f>
        <v>#REF!</v>
      </c>
      <c r="AE49" s="48" t="e">
        <f>IF(AND('Mapa Riesgos Gestión TRANSPORTE'!#REF!="Muy Baja",'Mapa Riesgos Gestión TRANSPORTE'!#REF!="Mayor"),CONCATENATE("R4C",'Mapa Riesgos Gestión TRANSPORTE'!#REF!),"")</f>
        <v>#REF!</v>
      </c>
      <c r="AF49" s="48" t="e">
        <f>IF(AND('Mapa Riesgos Gestión TRANSPORTE'!#REF!="Muy Baja",'Mapa Riesgos Gestión TRANSPORTE'!#REF!="Mayor"),CONCATENATE("R4C",'Mapa Riesgos Gestión TRANSPORTE'!#REF!),"")</f>
        <v>#REF!</v>
      </c>
      <c r="AG49" s="49" t="e">
        <f>IF(AND('Mapa Riesgos Gestión TRANSPORTE'!#REF!="Muy Baja",'Mapa Riesgos Gestión TRANSPORTE'!#REF!="Mayor"),CONCATENATE("R4C",'Mapa Riesgos Gestión TRANSPORTE'!#REF!),"")</f>
        <v>#REF!</v>
      </c>
      <c r="AH49" s="50" t="e">
        <f>IF(AND('Mapa Riesgos Gestión TRANSPORTE'!#REF!="Muy Baja",'Mapa Riesgos Gestión TRANSPORTE'!#REF!="Catastrófico"),CONCATENATE("R4C",'Mapa Riesgos Gestión TRANSPORTE'!#REF!),"")</f>
        <v>#REF!</v>
      </c>
      <c r="AI49" s="51" t="e">
        <f>IF(AND('Mapa Riesgos Gestión TRANSPORTE'!#REF!="Muy Baja",'Mapa Riesgos Gestión TRANSPORTE'!#REF!="Catastrófico"),CONCATENATE("R4C",'Mapa Riesgos Gestión TRANSPORTE'!#REF!),"")</f>
        <v>#REF!</v>
      </c>
      <c r="AJ49" s="51" t="e">
        <f>IF(AND('Mapa Riesgos Gestión TRANSPORTE'!#REF!="Muy Baja",'Mapa Riesgos Gestión TRANSPORTE'!#REF!="Catastrófico"),CONCATENATE("R4C",'Mapa Riesgos Gestión TRANSPORTE'!#REF!),"")</f>
        <v>#REF!</v>
      </c>
      <c r="AK49" s="51" t="e">
        <f>IF(AND('Mapa Riesgos Gestión TRANSPORTE'!#REF!="Muy Baja",'Mapa Riesgos Gestión TRANSPORTE'!#REF!="Catastrófico"),CONCATENATE("R4C",'Mapa Riesgos Gestión TRANSPORTE'!#REF!),"")</f>
        <v>#REF!</v>
      </c>
      <c r="AL49" s="51" t="e">
        <f>IF(AND('Mapa Riesgos Gestión TRANSPORTE'!#REF!="Muy Baja",'Mapa Riesgos Gestión TRANSPORTE'!#REF!="Catastrófico"),CONCATENATE("R4C",'Mapa Riesgos Gestión TRANSPORTE'!#REF!),"")</f>
        <v>#REF!</v>
      </c>
      <c r="AM49" s="52" t="e">
        <f>IF(AND('Mapa Riesgos Gestión TRANSPORTE'!#REF!="Muy Baja",'Mapa Riesgos Gestión TRANSPORTE'!#REF!="Catastrófico"),CONCATENATE("R4C",'Mapa Riesgos Gestión TRANSPORTE'!#REF!),"")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x14ac:dyDescent="0.25">
      <c r="A50" s="1"/>
      <c r="B50" s="260"/>
      <c r="C50" s="145"/>
      <c r="D50" s="146"/>
      <c r="E50" s="157"/>
      <c r="F50" s="145"/>
      <c r="G50" s="145"/>
      <c r="H50" s="145"/>
      <c r="I50" s="146"/>
      <c r="J50" s="71" t="e">
        <f>IF(AND('Mapa Riesgos Gestión TRANSPORTE'!#REF!="Muy Baja",'Mapa Riesgos Gestión TRANSPORTE'!#REF!="Leve"),CONCATENATE("R5C",'Mapa Riesgos Gestión TRANSPORTE'!#REF!),"")</f>
        <v>#REF!</v>
      </c>
      <c r="K50" s="72" t="e">
        <f>IF(AND('Mapa Riesgos Gestión TRANSPORTE'!#REF!="Muy Baja",'Mapa Riesgos Gestión TRANSPORTE'!#REF!="Leve"),CONCATENATE("R5C",'Mapa Riesgos Gestión TRANSPORTE'!#REF!),"")</f>
        <v>#REF!</v>
      </c>
      <c r="L50" s="72" t="e">
        <f>IF(AND('Mapa Riesgos Gestión TRANSPORTE'!#REF!="Muy Baja",'Mapa Riesgos Gestión TRANSPORTE'!#REF!="Leve"),CONCATENATE("R5C",'Mapa Riesgos Gestión TRANSPORTE'!#REF!),"")</f>
        <v>#REF!</v>
      </c>
      <c r="M50" s="72" t="e">
        <f>IF(AND('Mapa Riesgos Gestión TRANSPORTE'!#REF!="Muy Baja",'Mapa Riesgos Gestión TRANSPORTE'!#REF!="Leve"),CONCATENATE("R5C",'Mapa Riesgos Gestión TRANSPORTE'!#REF!),"")</f>
        <v>#REF!</v>
      </c>
      <c r="N50" s="72" t="e">
        <f>IF(AND('Mapa Riesgos Gestión TRANSPORTE'!#REF!="Muy Baja",'Mapa Riesgos Gestión TRANSPORTE'!#REF!="Leve"),CONCATENATE("R5C",'Mapa Riesgos Gestión TRANSPORTE'!#REF!),"")</f>
        <v>#REF!</v>
      </c>
      <c r="O50" s="73" t="e">
        <f>IF(AND('Mapa Riesgos Gestión TRANSPORTE'!#REF!="Muy Baja",'Mapa Riesgos Gestión TRANSPORTE'!#REF!="Leve"),CONCATENATE("R5C",'Mapa Riesgos Gestión TRANSPORTE'!#REF!),"")</f>
        <v>#REF!</v>
      </c>
      <c r="P50" s="71" t="e">
        <f>IF(AND('Mapa Riesgos Gestión TRANSPORTE'!#REF!="Muy Baja",'Mapa Riesgos Gestión TRANSPORTE'!#REF!="Menor"),CONCATENATE("R5C",'Mapa Riesgos Gestión TRANSPORTE'!#REF!),"")</f>
        <v>#REF!</v>
      </c>
      <c r="Q50" s="72" t="e">
        <f>IF(AND('Mapa Riesgos Gestión TRANSPORTE'!#REF!="Muy Baja",'Mapa Riesgos Gestión TRANSPORTE'!#REF!="Menor"),CONCATENATE("R5C",'Mapa Riesgos Gestión TRANSPORTE'!#REF!),"")</f>
        <v>#REF!</v>
      </c>
      <c r="R50" s="72" t="e">
        <f>IF(AND('Mapa Riesgos Gestión TRANSPORTE'!#REF!="Muy Baja",'Mapa Riesgos Gestión TRANSPORTE'!#REF!="Menor"),CONCATENATE("R5C",'Mapa Riesgos Gestión TRANSPORTE'!#REF!),"")</f>
        <v>#REF!</v>
      </c>
      <c r="S50" s="72" t="e">
        <f>IF(AND('Mapa Riesgos Gestión TRANSPORTE'!#REF!="Muy Baja",'Mapa Riesgos Gestión TRANSPORTE'!#REF!="Menor"),CONCATENATE("R5C",'Mapa Riesgos Gestión TRANSPORTE'!#REF!),"")</f>
        <v>#REF!</v>
      </c>
      <c r="T50" s="72" t="e">
        <f>IF(AND('Mapa Riesgos Gestión TRANSPORTE'!#REF!="Muy Baja",'Mapa Riesgos Gestión TRANSPORTE'!#REF!="Menor"),CONCATENATE("R5C",'Mapa Riesgos Gestión TRANSPORTE'!#REF!),"")</f>
        <v>#REF!</v>
      </c>
      <c r="U50" s="73" t="e">
        <f>IF(AND('Mapa Riesgos Gestión TRANSPORTE'!#REF!="Muy Baja",'Mapa Riesgos Gestión TRANSPORTE'!#REF!="Menor"),CONCATENATE("R5C",'Mapa Riesgos Gestión TRANSPORTE'!#REF!),"")</f>
        <v>#REF!</v>
      </c>
      <c r="V50" s="62" t="e">
        <f>IF(AND('Mapa Riesgos Gestión TRANSPORTE'!#REF!="Muy Baja",'Mapa Riesgos Gestión TRANSPORTE'!#REF!="Moderado"),CONCATENATE("R5C",'Mapa Riesgos Gestión TRANSPORTE'!#REF!),"")</f>
        <v>#REF!</v>
      </c>
      <c r="W50" s="63" t="e">
        <f>IF(AND('Mapa Riesgos Gestión TRANSPORTE'!#REF!="Muy Baja",'Mapa Riesgos Gestión TRANSPORTE'!#REF!="Moderado"),CONCATENATE("R5C",'Mapa Riesgos Gestión TRANSPORTE'!#REF!),"")</f>
        <v>#REF!</v>
      </c>
      <c r="X50" s="63" t="e">
        <f>IF(AND('Mapa Riesgos Gestión TRANSPORTE'!#REF!="Muy Baja",'Mapa Riesgos Gestión TRANSPORTE'!#REF!="Moderado"),CONCATENATE("R5C",'Mapa Riesgos Gestión TRANSPORTE'!#REF!),"")</f>
        <v>#REF!</v>
      </c>
      <c r="Y50" s="63" t="e">
        <f>IF(AND('Mapa Riesgos Gestión TRANSPORTE'!#REF!="Muy Baja",'Mapa Riesgos Gestión TRANSPORTE'!#REF!="Moderado"),CONCATENATE("R5C",'Mapa Riesgos Gestión TRANSPORTE'!#REF!),"")</f>
        <v>#REF!</v>
      </c>
      <c r="Z50" s="63" t="e">
        <f>IF(AND('Mapa Riesgos Gestión TRANSPORTE'!#REF!="Muy Baja",'Mapa Riesgos Gestión TRANSPORTE'!#REF!="Moderado"),CONCATENATE("R5C",'Mapa Riesgos Gestión TRANSPORTE'!#REF!),"")</f>
        <v>#REF!</v>
      </c>
      <c r="AA50" s="64" t="e">
        <f>IF(AND('Mapa Riesgos Gestión TRANSPORTE'!#REF!="Muy Baja",'Mapa Riesgos Gestión TRANSPORTE'!#REF!="Moderado"),CONCATENATE("R5C",'Mapa Riesgos Gestión TRANSPORTE'!#REF!),"")</f>
        <v>#REF!</v>
      </c>
      <c r="AB50" s="47" t="e">
        <f>IF(AND('Mapa Riesgos Gestión TRANSPORTE'!#REF!="Muy Baja",'Mapa Riesgos Gestión TRANSPORTE'!#REF!="Mayor"),CONCATENATE("R5C",'Mapa Riesgos Gestión TRANSPORTE'!#REF!),"")</f>
        <v>#REF!</v>
      </c>
      <c r="AC50" s="48" t="e">
        <f>IF(AND('Mapa Riesgos Gestión TRANSPORTE'!#REF!="Muy Baja",'Mapa Riesgos Gestión TRANSPORTE'!#REF!="Mayor"),CONCATENATE("R5C",'Mapa Riesgos Gestión TRANSPORTE'!#REF!),"")</f>
        <v>#REF!</v>
      </c>
      <c r="AD50" s="48" t="e">
        <f>IF(AND('Mapa Riesgos Gestión TRANSPORTE'!#REF!="Muy Baja",'Mapa Riesgos Gestión TRANSPORTE'!#REF!="Mayor"),CONCATENATE("R5C",'Mapa Riesgos Gestión TRANSPORTE'!#REF!),"")</f>
        <v>#REF!</v>
      </c>
      <c r="AE50" s="48" t="e">
        <f>IF(AND('Mapa Riesgos Gestión TRANSPORTE'!#REF!="Muy Baja",'Mapa Riesgos Gestión TRANSPORTE'!#REF!="Mayor"),CONCATENATE("R5C",'Mapa Riesgos Gestión TRANSPORTE'!#REF!),"")</f>
        <v>#REF!</v>
      </c>
      <c r="AF50" s="48" t="e">
        <f>IF(AND('Mapa Riesgos Gestión TRANSPORTE'!#REF!="Muy Baja",'Mapa Riesgos Gestión TRANSPORTE'!#REF!="Mayor"),CONCATENATE("R5C",'Mapa Riesgos Gestión TRANSPORTE'!#REF!),"")</f>
        <v>#REF!</v>
      </c>
      <c r="AG50" s="49" t="e">
        <f>IF(AND('Mapa Riesgos Gestión TRANSPORTE'!#REF!="Muy Baja",'Mapa Riesgos Gestión TRANSPORTE'!#REF!="Mayor"),CONCATENATE("R5C",'Mapa Riesgos Gestión TRANSPORTE'!#REF!),"")</f>
        <v>#REF!</v>
      </c>
      <c r="AH50" s="50" t="e">
        <f>IF(AND('Mapa Riesgos Gestión TRANSPORTE'!#REF!="Muy Baja",'Mapa Riesgos Gestión TRANSPORTE'!#REF!="Catastrófico"),CONCATENATE("R5C",'Mapa Riesgos Gestión TRANSPORTE'!#REF!),"")</f>
        <v>#REF!</v>
      </c>
      <c r="AI50" s="51" t="e">
        <f>IF(AND('Mapa Riesgos Gestión TRANSPORTE'!#REF!="Muy Baja",'Mapa Riesgos Gestión TRANSPORTE'!#REF!="Catastrófico"),CONCATENATE("R5C",'Mapa Riesgos Gestión TRANSPORTE'!#REF!),"")</f>
        <v>#REF!</v>
      </c>
      <c r="AJ50" s="51" t="e">
        <f>IF(AND('Mapa Riesgos Gestión TRANSPORTE'!#REF!="Muy Baja",'Mapa Riesgos Gestión TRANSPORTE'!#REF!="Catastrófico"),CONCATENATE("R5C",'Mapa Riesgos Gestión TRANSPORTE'!#REF!),"")</f>
        <v>#REF!</v>
      </c>
      <c r="AK50" s="51" t="e">
        <f>IF(AND('Mapa Riesgos Gestión TRANSPORTE'!#REF!="Muy Baja",'Mapa Riesgos Gestión TRANSPORTE'!#REF!="Catastrófico"),CONCATENATE("R5C",'Mapa Riesgos Gestión TRANSPORTE'!#REF!),"")</f>
        <v>#REF!</v>
      </c>
      <c r="AL50" s="51" t="e">
        <f>IF(AND('Mapa Riesgos Gestión TRANSPORTE'!#REF!="Muy Baja",'Mapa Riesgos Gestión TRANSPORTE'!#REF!="Catastrófico"),CONCATENATE("R5C",'Mapa Riesgos Gestión TRANSPORTE'!#REF!),"")</f>
        <v>#REF!</v>
      </c>
      <c r="AM50" s="52" t="e">
        <f>IF(AND('Mapa Riesgos Gestión TRANSPORTE'!#REF!="Muy Baja",'Mapa Riesgos Gestión TRANSPORTE'!#REF!="Catastrófico"),CONCATENATE("R5C",'Mapa Riesgos Gestión TRANSPORTE'!#REF!),"")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x14ac:dyDescent="0.25">
      <c r="A51" s="1"/>
      <c r="B51" s="260"/>
      <c r="C51" s="145"/>
      <c r="D51" s="146"/>
      <c r="E51" s="157"/>
      <c r="F51" s="145"/>
      <c r="G51" s="145"/>
      <c r="H51" s="145"/>
      <c r="I51" s="146"/>
      <c r="J51" s="71" t="e">
        <f>IF(AND('Mapa Riesgos Gestión TRANSPORTE'!#REF!="Muy Baja",'Mapa Riesgos Gestión TRANSPORTE'!#REF!="Leve"),CONCATENATE("R6C",'Mapa Riesgos Gestión TRANSPORTE'!#REF!),"")</f>
        <v>#REF!</v>
      </c>
      <c r="K51" s="72" t="e">
        <f>IF(AND('Mapa Riesgos Gestión TRANSPORTE'!#REF!="Muy Baja",'Mapa Riesgos Gestión TRANSPORTE'!#REF!="Leve"),CONCATENATE("R6C",'Mapa Riesgos Gestión TRANSPORTE'!#REF!),"")</f>
        <v>#REF!</v>
      </c>
      <c r="L51" s="72" t="e">
        <f>IF(AND('Mapa Riesgos Gestión TRANSPORTE'!#REF!="Muy Baja",'Mapa Riesgos Gestión TRANSPORTE'!#REF!="Leve"),CONCATENATE("R6C",'Mapa Riesgos Gestión TRANSPORTE'!#REF!),"")</f>
        <v>#REF!</v>
      </c>
      <c r="M51" s="72" t="e">
        <f>IF(AND('Mapa Riesgos Gestión TRANSPORTE'!#REF!="Muy Baja",'Mapa Riesgos Gestión TRANSPORTE'!#REF!="Leve"),CONCATENATE("R6C",'Mapa Riesgos Gestión TRANSPORTE'!#REF!),"")</f>
        <v>#REF!</v>
      </c>
      <c r="N51" s="72" t="e">
        <f>IF(AND('Mapa Riesgos Gestión TRANSPORTE'!#REF!="Muy Baja",'Mapa Riesgos Gestión TRANSPORTE'!#REF!="Leve"),CONCATENATE("R6C",'Mapa Riesgos Gestión TRANSPORTE'!#REF!),"")</f>
        <v>#REF!</v>
      </c>
      <c r="O51" s="73" t="e">
        <f>IF(AND('Mapa Riesgos Gestión TRANSPORTE'!#REF!="Muy Baja",'Mapa Riesgos Gestión TRANSPORTE'!#REF!="Leve"),CONCATENATE("R6C",'Mapa Riesgos Gestión TRANSPORTE'!#REF!),"")</f>
        <v>#REF!</v>
      </c>
      <c r="P51" s="71" t="e">
        <f>IF(AND('Mapa Riesgos Gestión TRANSPORTE'!#REF!="Muy Baja",'Mapa Riesgos Gestión TRANSPORTE'!#REF!="Menor"),CONCATENATE("R6C",'Mapa Riesgos Gestión TRANSPORTE'!#REF!),"")</f>
        <v>#REF!</v>
      </c>
      <c r="Q51" s="72" t="e">
        <f>IF(AND('Mapa Riesgos Gestión TRANSPORTE'!#REF!="Muy Baja",'Mapa Riesgos Gestión TRANSPORTE'!#REF!="Menor"),CONCATENATE("R6C",'Mapa Riesgos Gestión TRANSPORTE'!#REF!),"")</f>
        <v>#REF!</v>
      </c>
      <c r="R51" s="72" t="e">
        <f>IF(AND('Mapa Riesgos Gestión TRANSPORTE'!#REF!="Muy Baja",'Mapa Riesgos Gestión TRANSPORTE'!#REF!="Menor"),CONCATENATE("R6C",'Mapa Riesgos Gestión TRANSPORTE'!#REF!),"")</f>
        <v>#REF!</v>
      </c>
      <c r="S51" s="72" t="e">
        <f>IF(AND('Mapa Riesgos Gestión TRANSPORTE'!#REF!="Muy Baja",'Mapa Riesgos Gestión TRANSPORTE'!#REF!="Menor"),CONCATENATE("R6C",'Mapa Riesgos Gestión TRANSPORTE'!#REF!),"")</f>
        <v>#REF!</v>
      </c>
      <c r="T51" s="72" t="e">
        <f>IF(AND('Mapa Riesgos Gestión TRANSPORTE'!#REF!="Muy Baja",'Mapa Riesgos Gestión TRANSPORTE'!#REF!="Menor"),CONCATENATE("R6C",'Mapa Riesgos Gestión TRANSPORTE'!#REF!),"")</f>
        <v>#REF!</v>
      </c>
      <c r="U51" s="73" t="e">
        <f>IF(AND('Mapa Riesgos Gestión TRANSPORTE'!#REF!="Muy Baja",'Mapa Riesgos Gestión TRANSPORTE'!#REF!="Menor"),CONCATENATE("R6C",'Mapa Riesgos Gestión TRANSPORTE'!#REF!),"")</f>
        <v>#REF!</v>
      </c>
      <c r="V51" s="62" t="e">
        <f>IF(AND('Mapa Riesgos Gestión TRANSPORTE'!#REF!="Muy Baja",'Mapa Riesgos Gestión TRANSPORTE'!#REF!="Moderado"),CONCATENATE("R6C",'Mapa Riesgos Gestión TRANSPORTE'!#REF!),"")</f>
        <v>#REF!</v>
      </c>
      <c r="W51" s="63" t="e">
        <f>IF(AND('Mapa Riesgos Gestión TRANSPORTE'!#REF!="Muy Baja",'Mapa Riesgos Gestión TRANSPORTE'!#REF!="Moderado"),CONCATENATE("R6C",'Mapa Riesgos Gestión TRANSPORTE'!#REF!),"")</f>
        <v>#REF!</v>
      </c>
      <c r="X51" s="63" t="e">
        <f>IF(AND('Mapa Riesgos Gestión TRANSPORTE'!#REF!="Muy Baja",'Mapa Riesgos Gestión TRANSPORTE'!#REF!="Moderado"),CONCATENATE("R6C",'Mapa Riesgos Gestión TRANSPORTE'!#REF!),"")</f>
        <v>#REF!</v>
      </c>
      <c r="Y51" s="63" t="e">
        <f>IF(AND('Mapa Riesgos Gestión TRANSPORTE'!#REF!="Muy Baja",'Mapa Riesgos Gestión TRANSPORTE'!#REF!="Moderado"),CONCATENATE("R6C",'Mapa Riesgos Gestión TRANSPORTE'!#REF!),"")</f>
        <v>#REF!</v>
      </c>
      <c r="Z51" s="63" t="e">
        <f>IF(AND('Mapa Riesgos Gestión TRANSPORTE'!#REF!="Muy Baja",'Mapa Riesgos Gestión TRANSPORTE'!#REF!="Moderado"),CONCATENATE("R6C",'Mapa Riesgos Gestión TRANSPORTE'!#REF!),"")</f>
        <v>#REF!</v>
      </c>
      <c r="AA51" s="64" t="e">
        <f>IF(AND('Mapa Riesgos Gestión TRANSPORTE'!#REF!="Muy Baja",'Mapa Riesgos Gestión TRANSPORTE'!#REF!="Moderado"),CONCATENATE("R6C",'Mapa Riesgos Gestión TRANSPORTE'!#REF!),"")</f>
        <v>#REF!</v>
      </c>
      <c r="AB51" s="47" t="e">
        <f>IF(AND('Mapa Riesgos Gestión TRANSPORTE'!#REF!="Muy Baja",'Mapa Riesgos Gestión TRANSPORTE'!#REF!="Mayor"),CONCATENATE("R6C",'Mapa Riesgos Gestión TRANSPORTE'!#REF!),"")</f>
        <v>#REF!</v>
      </c>
      <c r="AC51" s="48" t="e">
        <f>IF(AND('Mapa Riesgos Gestión TRANSPORTE'!#REF!="Muy Baja",'Mapa Riesgos Gestión TRANSPORTE'!#REF!="Mayor"),CONCATENATE("R6C",'Mapa Riesgos Gestión TRANSPORTE'!#REF!),"")</f>
        <v>#REF!</v>
      </c>
      <c r="AD51" s="48" t="e">
        <f>IF(AND('Mapa Riesgos Gestión TRANSPORTE'!#REF!="Muy Baja",'Mapa Riesgos Gestión TRANSPORTE'!#REF!="Mayor"),CONCATENATE("R6C",'Mapa Riesgos Gestión TRANSPORTE'!#REF!),"")</f>
        <v>#REF!</v>
      </c>
      <c r="AE51" s="48" t="e">
        <f>IF(AND('Mapa Riesgos Gestión TRANSPORTE'!#REF!="Muy Baja",'Mapa Riesgos Gestión TRANSPORTE'!#REF!="Mayor"),CONCATENATE("R6C",'Mapa Riesgos Gestión TRANSPORTE'!#REF!),"")</f>
        <v>#REF!</v>
      </c>
      <c r="AF51" s="48" t="e">
        <f>IF(AND('Mapa Riesgos Gestión TRANSPORTE'!#REF!="Muy Baja",'Mapa Riesgos Gestión TRANSPORTE'!#REF!="Mayor"),CONCATENATE("R6C",'Mapa Riesgos Gestión TRANSPORTE'!#REF!),"")</f>
        <v>#REF!</v>
      </c>
      <c r="AG51" s="49" t="e">
        <f>IF(AND('Mapa Riesgos Gestión TRANSPORTE'!#REF!="Muy Baja",'Mapa Riesgos Gestión TRANSPORTE'!#REF!="Mayor"),CONCATENATE("R6C",'Mapa Riesgos Gestión TRANSPORTE'!#REF!),"")</f>
        <v>#REF!</v>
      </c>
      <c r="AH51" s="50" t="e">
        <f>IF(AND('Mapa Riesgos Gestión TRANSPORTE'!#REF!="Muy Baja",'Mapa Riesgos Gestión TRANSPORTE'!#REF!="Catastrófico"),CONCATENATE("R6C",'Mapa Riesgos Gestión TRANSPORTE'!#REF!),"")</f>
        <v>#REF!</v>
      </c>
      <c r="AI51" s="51" t="e">
        <f>IF(AND('Mapa Riesgos Gestión TRANSPORTE'!#REF!="Muy Baja",'Mapa Riesgos Gestión TRANSPORTE'!#REF!="Catastrófico"),CONCATENATE("R6C",'Mapa Riesgos Gestión TRANSPORTE'!#REF!),"")</f>
        <v>#REF!</v>
      </c>
      <c r="AJ51" s="51" t="e">
        <f>IF(AND('Mapa Riesgos Gestión TRANSPORTE'!#REF!="Muy Baja",'Mapa Riesgos Gestión TRANSPORTE'!#REF!="Catastrófico"),CONCATENATE("R6C",'Mapa Riesgos Gestión TRANSPORTE'!#REF!),"")</f>
        <v>#REF!</v>
      </c>
      <c r="AK51" s="51" t="e">
        <f>IF(AND('Mapa Riesgos Gestión TRANSPORTE'!#REF!="Muy Baja",'Mapa Riesgos Gestión TRANSPORTE'!#REF!="Catastrófico"),CONCATENATE("R6C",'Mapa Riesgos Gestión TRANSPORTE'!#REF!),"")</f>
        <v>#REF!</v>
      </c>
      <c r="AL51" s="51" t="e">
        <f>IF(AND('Mapa Riesgos Gestión TRANSPORTE'!#REF!="Muy Baja",'Mapa Riesgos Gestión TRANSPORTE'!#REF!="Catastrófico"),CONCATENATE("R6C",'Mapa Riesgos Gestión TRANSPORTE'!#REF!),"")</f>
        <v>#REF!</v>
      </c>
      <c r="AM51" s="52" t="e">
        <f>IF(AND('Mapa Riesgos Gestión TRANSPORTE'!#REF!="Muy Baja",'Mapa Riesgos Gestión TRANSPORTE'!#REF!="Catastrófico"),CONCATENATE("R6C",'Mapa Riesgos Gestión TRANSPORTE'!#REF!),"")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x14ac:dyDescent="0.25">
      <c r="A52" s="1"/>
      <c r="B52" s="260"/>
      <c r="C52" s="145"/>
      <c r="D52" s="146"/>
      <c r="E52" s="157"/>
      <c r="F52" s="145"/>
      <c r="G52" s="145"/>
      <c r="H52" s="145"/>
      <c r="I52" s="146"/>
      <c r="J52" s="71" t="e">
        <f>IF(AND('Mapa Riesgos Gestión TRANSPORTE'!#REF!="Muy Baja",'Mapa Riesgos Gestión TRANSPORTE'!#REF!="Leve"),CONCATENATE("R7C",'Mapa Riesgos Gestión TRANSPORTE'!#REF!),"")</f>
        <v>#REF!</v>
      </c>
      <c r="K52" s="72" t="e">
        <f>IF(AND('Mapa Riesgos Gestión TRANSPORTE'!#REF!="Muy Baja",'Mapa Riesgos Gestión TRANSPORTE'!#REF!="Leve"),CONCATENATE("R7C",'Mapa Riesgos Gestión TRANSPORTE'!#REF!),"")</f>
        <v>#REF!</v>
      </c>
      <c r="L52" s="72" t="e">
        <f>IF(AND('Mapa Riesgos Gestión TRANSPORTE'!#REF!="Muy Baja",'Mapa Riesgos Gestión TRANSPORTE'!#REF!="Leve"),CONCATENATE("R7C",'Mapa Riesgos Gestión TRANSPORTE'!#REF!),"")</f>
        <v>#REF!</v>
      </c>
      <c r="M52" s="72" t="e">
        <f>IF(AND('Mapa Riesgos Gestión TRANSPORTE'!#REF!="Muy Baja",'Mapa Riesgos Gestión TRANSPORTE'!#REF!="Leve"),CONCATENATE("R7C",'Mapa Riesgos Gestión TRANSPORTE'!#REF!),"")</f>
        <v>#REF!</v>
      </c>
      <c r="N52" s="72" t="e">
        <f>IF(AND('Mapa Riesgos Gestión TRANSPORTE'!#REF!="Muy Baja",'Mapa Riesgos Gestión TRANSPORTE'!#REF!="Leve"),CONCATENATE("R7C",'Mapa Riesgos Gestión TRANSPORTE'!#REF!),"")</f>
        <v>#REF!</v>
      </c>
      <c r="O52" s="73" t="e">
        <f>IF(AND('Mapa Riesgos Gestión TRANSPORTE'!#REF!="Muy Baja",'Mapa Riesgos Gestión TRANSPORTE'!#REF!="Leve"),CONCATENATE("R7C",'Mapa Riesgos Gestión TRANSPORTE'!#REF!),"")</f>
        <v>#REF!</v>
      </c>
      <c r="P52" s="71" t="e">
        <f>IF(AND('Mapa Riesgos Gestión TRANSPORTE'!#REF!="Muy Baja",'Mapa Riesgos Gestión TRANSPORTE'!#REF!="Menor"),CONCATENATE("R7C",'Mapa Riesgos Gestión TRANSPORTE'!#REF!),"")</f>
        <v>#REF!</v>
      </c>
      <c r="Q52" s="72" t="e">
        <f>IF(AND('Mapa Riesgos Gestión TRANSPORTE'!#REF!="Muy Baja",'Mapa Riesgos Gestión TRANSPORTE'!#REF!="Menor"),CONCATENATE("R7C",'Mapa Riesgos Gestión TRANSPORTE'!#REF!),"")</f>
        <v>#REF!</v>
      </c>
      <c r="R52" s="72" t="e">
        <f>IF(AND('Mapa Riesgos Gestión TRANSPORTE'!#REF!="Muy Baja",'Mapa Riesgos Gestión TRANSPORTE'!#REF!="Menor"),CONCATENATE("R7C",'Mapa Riesgos Gestión TRANSPORTE'!#REF!),"")</f>
        <v>#REF!</v>
      </c>
      <c r="S52" s="72" t="e">
        <f>IF(AND('Mapa Riesgos Gestión TRANSPORTE'!#REF!="Muy Baja",'Mapa Riesgos Gestión TRANSPORTE'!#REF!="Menor"),CONCATENATE("R7C",'Mapa Riesgos Gestión TRANSPORTE'!#REF!),"")</f>
        <v>#REF!</v>
      </c>
      <c r="T52" s="72" t="e">
        <f>IF(AND('Mapa Riesgos Gestión TRANSPORTE'!#REF!="Muy Baja",'Mapa Riesgos Gestión TRANSPORTE'!#REF!="Menor"),CONCATENATE("R7C",'Mapa Riesgos Gestión TRANSPORTE'!#REF!),"")</f>
        <v>#REF!</v>
      </c>
      <c r="U52" s="73" t="e">
        <f>IF(AND('Mapa Riesgos Gestión TRANSPORTE'!#REF!="Muy Baja",'Mapa Riesgos Gestión TRANSPORTE'!#REF!="Menor"),CONCATENATE("R7C",'Mapa Riesgos Gestión TRANSPORTE'!#REF!),"")</f>
        <v>#REF!</v>
      </c>
      <c r="V52" s="62" t="e">
        <f>IF(AND('Mapa Riesgos Gestión TRANSPORTE'!#REF!="Muy Baja",'Mapa Riesgos Gestión TRANSPORTE'!#REF!="Moderado"),CONCATENATE("R7C",'Mapa Riesgos Gestión TRANSPORTE'!#REF!),"")</f>
        <v>#REF!</v>
      </c>
      <c r="W52" s="63" t="e">
        <f>IF(AND('Mapa Riesgos Gestión TRANSPORTE'!#REF!="Muy Baja",'Mapa Riesgos Gestión TRANSPORTE'!#REF!="Moderado"),CONCATENATE("R7C",'Mapa Riesgos Gestión TRANSPORTE'!#REF!),"")</f>
        <v>#REF!</v>
      </c>
      <c r="X52" s="63" t="e">
        <f>IF(AND('Mapa Riesgos Gestión TRANSPORTE'!#REF!="Muy Baja",'Mapa Riesgos Gestión TRANSPORTE'!#REF!="Moderado"),CONCATENATE("R7C",'Mapa Riesgos Gestión TRANSPORTE'!#REF!),"")</f>
        <v>#REF!</v>
      </c>
      <c r="Y52" s="63" t="e">
        <f>IF(AND('Mapa Riesgos Gestión TRANSPORTE'!#REF!="Muy Baja",'Mapa Riesgos Gestión TRANSPORTE'!#REF!="Moderado"),CONCATENATE("R7C",'Mapa Riesgos Gestión TRANSPORTE'!#REF!),"")</f>
        <v>#REF!</v>
      </c>
      <c r="Z52" s="63" t="e">
        <f>IF(AND('Mapa Riesgos Gestión TRANSPORTE'!#REF!="Muy Baja",'Mapa Riesgos Gestión TRANSPORTE'!#REF!="Moderado"),CONCATENATE("R7C",'Mapa Riesgos Gestión TRANSPORTE'!#REF!),"")</f>
        <v>#REF!</v>
      </c>
      <c r="AA52" s="64" t="e">
        <f>IF(AND('Mapa Riesgos Gestión TRANSPORTE'!#REF!="Muy Baja",'Mapa Riesgos Gestión TRANSPORTE'!#REF!="Moderado"),CONCATENATE("R7C",'Mapa Riesgos Gestión TRANSPORTE'!#REF!),"")</f>
        <v>#REF!</v>
      </c>
      <c r="AB52" s="47" t="e">
        <f>IF(AND('Mapa Riesgos Gestión TRANSPORTE'!#REF!="Muy Baja",'Mapa Riesgos Gestión TRANSPORTE'!#REF!="Mayor"),CONCATENATE("R7C",'Mapa Riesgos Gestión TRANSPORTE'!#REF!),"")</f>
        <v>#REF!</v>
      </c>
      <c r="AC52" s="48" t="e">
        <f>IF(AND('Mapa Riesgos Gestión TRANSPORTE'!#REF!="Muy Baja",'Mapa Riesgos Gestión TRANSPORTE'!#REF!="Mayor"),CONCATENATE("R7C",'Mapa Riesgos Gestión TRANSPORTE'!#REF!),"")</f>
        <v>#REF!</v>
      </c>
      <c r="AD52" s="48" t="e">
        <f>IF(AND('Mapa Riesgos Gestión TRANSPORTE'!#REF!="Muy Baja",'Mapa Riesgos Gestión TRANSPORTE'!#REF!="Mayor"),CONCATENATE("R7C",'Mapa Riesgos Gestión TRANSPORTE'!#REF!),"")</f>
        <v>#REF!</v>
      </c>
      <c r="AE52" s="48" t="e">
        <f>IF(AND('Mapa Riesgos Gestión TRANSPORTE'!#REF!="Muy Baja",'Mapa Riesgos Gestión TRANSPORTE'!#REF!="Mayor"),CONCATENATE("R7C",'Mapa Riesgos Gestión TRANSPORTE'!#REF!),"")</f>
        <v>#REF!</v>
      </c>
      <c r="AF52" s="48" t="e">
        <f>IF(AND('Mapa Riesgos Gestión TRANSPORTE'!#REF!="Muy Baja",'Mapa Riesgos Gestión TRANSPORTE'!#REF!="Mayor"),CONCATENATE("R7C",'Mapa Riesgos Gestión TRANSPORTE'!#REF!),"")</f>
        <v>#REF!</v>
      </c>
      <c r="AG52" s="49" t="e">
        <f>IF(AND('Mapa Riesgos Gestión TRANSPORTE'!#REF!="Muy Baja",'Mapa Riesgos Gestión TRANSPORTE'!#REF!="Mayor"),CONCATENATE("R7C",'Mapa Riesgos Gestión TRANSPORTE'!#REF!),"")</f>
        <v>#REF!</v>
      </c>
      <c r="AH52" s="50" t="e">
        <f>IF(AND('Mapa Riesgos Gestión TRANSPORTE'!#REF!="Muy Baja",'Mapa Riesgos Gestión TRANSPORTE'!#REF!="Catastrófico"),CONCATENATE("R7C",'Mapa Riesgos Gestión TRANSPORTE'!#REF!),"")</f>
        <v>#REF!</v>
      </c>
      <c r="AI52" s="51" t="e">
        <f>IF(AND('Mapa Riesgos Gestión TRANSPORTE'!#REF!="Muy Baja",'Mapa Riesgos Gestión TRANSPORTE'!#REF!="Catastrófico"),CONCATENATE("R7C",'Mapa Riesgos Gestión TRANSPORTE'!#REF!),"")</f>
        <v>#REF!</v>
      </c>
      <c r="AJ52" s="51" t="e">
        <f>IF(AND('Mapa Riesgos Gestión TRANSPORTE'!#REF!="Muy Baja",'Mapa Riesgos Gestión TRANSPORTE'!#REF!="Catastrófico"),CONCATENATE("R7C",'Mapa Riesgos Gestión TRANSPORTE'!#REF!),"")</f>
        <v>#REF!</v>
      </c>
      <c r="AK52" s="51" t="e">
        <f>IF(AND('Mapa Riesgos Gestión TRANSPORTE'!#REF!="Muy Baja",'Mapa Riesgos Gestión TRANSPORTE'!#REF!="Catastrófico"),CONCATENATE("R7C",'Mapa Riesgos Gestión TRANSPORTE'!#REF!),"")</f>
        <v>#REF!</v>
      </c>
      <c r="AL52" s="51" t="e">
        <f>IF(AND('Mapa Riesgos Gestión TRANSPORTE'!#REF!="Muy Baja",'Mapa Riesgos Gestión TRANSPORTE'!#REF!="Catastrófico"),CONCATENATE("R7C",'Mapa Riesgos Gestión TRANSPORTE'!#REF!),"")</f>
        <v>#REF!</v>
      </c>
      <c r="AM52" s="52" t="e">
        <f>IF(AND('Mapa Riesgos Gestión TRANSPORTE'!#REF!="Muy Baja",'Mapa Riesgos Gestión TRANSPORTE'!#REF!="Catastrófico"),CONCATENATE("R7C",'Mapa Riesgos Gestión TRANSPORTE'!#REF!),"")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260"/>
      <c r="C53" s="145"/>
      <c r="D53" s="146"/>
      <c r="E53" s="157"/>
      <c r="F53" s="145"/>
      <c r="G53" s="145"/>
      <c r="H53" s="145"/>
      <c r="I53" s="146"/>
      <c r="J53" s="71" t="e">
        <f>IF(AND('Mapa Riesgos Gestión TRANSPORTE'!#REF!="Muy Baja",'Mapa Riesgos Gestión TRANSPORTE'!#REF!="Leve"),CONCATENATE("R8C",'Mapa Riesgos Gestión TRANSPORTE'!#REF!),"")</f>
        <v>#REF!</v>
      </c>
      <c r="K53" s="72" t="e">
        <f>IF(AND('Mapa Riesgos Gestión TRANSPORTE'!#REF!="Muy Baja",'Mapa Riesgos Gestión TRANSPORTE'!#REF!="Leve"),CONCATENATE("R8C",'Mapa Riesgos Gestión TRANSPORTE'!#REF!),"")</f>
        <v>#REF!</v>
      </c>
      <c r="L53" s="72" t="e">
        <f>IF(AND('Mapa Riesgos Gestión TRANSPORTE'!#REF!="Muy Baja",'Mapa Riesgos Gestión TRANSPORTE'!#REF!="Leve"),CONCATENATE("R8C",'Mapa Riesgos Gestión TRANSPORTE'!#REF!),"")</f>
        <v>#REF!</v>
      </c>
      <c r="M53" s="72" t="e">
        <f>IF(AND('Mapa Riesgos Gestión TRANSPORTE'!#REF!="Muy Baja",'Mapa Riesgos Gestión TRANSPORTE'!#REF!="Leve"),CONCATENATE("R8C",'Mapa Riesgos Gestión TRANSPORTE'!#REF!),"")</f>
        <v>#REF!</v>
      </c>
      <c r="N53" s="72" t="e">
        <f>IF(AND('Mapa Riesgos Gestión TRANSPORTE'!#REF!="Muy Baja",'Mapa Riesgos Gestión TRANSPORTE'!#REF!="Leve"),CONCATENATE("R8C",'Mapa Riesgos Gestión TRANSPORTE'!#REF!),"")</f>
        <v>#REF!</v>
      </c>
      <c r="O53" s="73" t="e">
        <f>IF(AND('Mapa Riesgos Gestión TRANSPORTE'!#REF!="Muy Baja",'Mapa Riesgos Gestión TRANSPORTE'!#REF!="Leve"),CONCATENATE("R8C",'Mapa Riesgos Gestión TRANSPORTE'!#REF!),"")</f>
        <v>#REF!</v>
      </c>
      <c r="P53" s="71" t="e">
        <f>IF(AND('Mapa Riesgos Gestión TRANSPORTE'!#REF!="Muy Baja",'Mapa Riesgos Gestión TRANSPORTE'!#REF!="Menor"),CONCATENATE("R8C",'Mapa Riesgos Gestión TRANSPORTE'!#REF!),"")</f>
        <v>#REF!</v>
      </c>
      <c r="Q53" s="72" t="e">
        <f>IF(AND('Mapa Riesgos Gestión TRANSPORTE'!#REF!="Muy Baja",'Mapa Riesgos Gestión TRANSPORTE'!#REF!="Menor"),CONCATENATE("R8C",'Mapa Riesgos Gestión TRANSPORTE'!#REF!),"")</f>
        <v>#REF!</v>
      </c>
      <c r="R53" s="72" t="e">
        <f>IF(AND('Mapa Riesgos Gestión TRANSPORTE'!#REF!="Muy Baja",'Mapa Riesgos Gestión TRANSPORTE'!#REF!="Menor"),CONCATENATE("R8C",'Mapa Riesgos Gestión TRANSPORTE'!#REF!),"")</f>
        <v>#REF!</v>
      </c>
      <c r="S53" s="72" t="e">
        <f>IF(AND('Mapa Riesgos Gestión TRANSPORTE'!#REF!="Muy Baja",'Mapa Riesgos Gestión TRANSPORTE'!#REF!="Menor"),CONCATENATE("R8C",'Mapa Riesgos Gestión TRANSPORTE'!#REF!),"")</f>
        <v>#REF!</v>
      </c>
      <c r="T53" s="72" t="e">
        <f>IF(AND('Mapa Riesgos Gestión TRANSPORTE'!#REF!="Muy Baja",'Mapa Riesgos Gestión TRANSPORTE'!#REF!="Menor"),CONCATENATE("R8C",'Mapa Riesgos Gestión TRANSPORTE'!#REF!),"")</f>
        <v>#REF!</v>
      </c>
      <c r="U53" s="73" t="e">
        <f>IF(AND('Mapa Riesgos Gestión TRANSPORTE'!#REF!="Muy Baja",'Mapa Riesgos Gestión TRANSPORTE'!#REF!="Menor"),CONCATENATE("R8C",'Mapa Riesgos Gestión TRANSPORTE'!#REF!),"")</f>
        <v>#REF!</v>
      </c>
      <c r="V53" s="62" t="e">
        <f>IF(AND('Mapa Riesgos Gestión TRANSPORTE'!#REF!="Muy Baja",'Mapa Riesgos Gestión TRANSPORTE'!#REF!="Moderado"),CONCATENATE("R8C",'Mapa Riesgos Gestión TRANSPORTE'!#REF!),"")</f>
        <v>#REF!</v>
      </c>
      <c r="W53" s="63" t="e">
        <f>IF(AND('Mapa Riesgos Gestión TRANSPORTE'!#REF!="Muy Baja",'Mapa Riesgos Gestión TRANSPORTE'!#REF!="Moderado"),CONCATENATE("R8C",'Mapa Riesgos Gestión TRANSPORTE'!#REF!),"")</f>
        <v>#REF!</v>
      </c>
      <c r="X53" s="63" t="e">
        <f>IF(AND('Mapa Riesgos Gestión TRANSPORTE'!#REF!="Muy Baja",'Mapa Riesgos Gestión TRANSPORTE'!#REF!="Moderado"),CONCATENATE("R8C",'Mapa Riesgos Gestión TRANSPORTE'!#REF!),"")</f>
        <v>#REF!</v>
      </c>
      <c r="Y53" s="63" t="e">
        <f>IF(AND('Mapa Riesgos Gestión TRANSPORTE'!#REF!="Muy Baja",'Mapa Riesgos Gestión TRANSPORTE'!#REF!="Moderado"),CONCATENATE("R8C",'Mapa Riesgos Gestión TRANSPORTE'!#REF!),"")</f>
        <v>#REF!</v>
      </c>
      <c r="Z53" s="63" t="e">
        <f>IF(AND('Mapa Riesgos Gestión TRANSPORTE'!#REF!="Muy Baja",'Mapa Riesgos Gestión TRANSPORTE'!#REF!="Moderado"),CONCATENATE("R8C",'Mapa Riesgos Gestión TRANSPORTE'!#REF!),"")</f>
        <v>#REF!</v>
      </c>
      <c r="AA53" s="64" t="e">
        <f>IF(AND('Mapa Riesgos Gestión TRANSPORTE'!#REF!="Muy Baja",'Mapa Riesgos Gestión TRANSPORTE'!#REF!="Moderado"),CONCATENATE("R8C",'Mapa Riesgos Gestión TRANSPORTE'!#REF!),"")</f>
        <v>#REF!</v>
      </c>
      <c r="AB53" s="47" t="e">
        <f>IF(AND('Mapa Riesgos Gestión TRANSPORTE'!#REF!="Muy Baja",'Mapa Riesgos Gestión TRANSPORTE'!#REF!="Mayor"),CONCATENATE("R8C",'Mapa Riesgos Gestión TRANSPORTE'!#REF!),"")</f>
        <v>#REF!</v>
      </c>
      <c r="AC53" s="48" t="e">
        <f>IF(AND('Mapa Riesgos Gestión TRANSPORTE'!#REF!="Muy Baja",'Mapa Riesgos Gestión TRANSPORTE'!#REF!="Mayor"),CONCATENATE("R8C",'Mapa Riesgos Gestión TRANSPORTE'!#REF!),"")</f>
        <v>#REF!</v>
      </c>
      <c r="AD53" s="48" t="e">
        <f>IF(AND('Mapa Riesgos Gestión TRANSPORTE'!#REF!="Muy Baja",'Mapa Riesgos Gestión TRANSPORTE'!#REF!="Mayor"),CONCATENATE("R8C",'Mapa Riesgos Gestión TRANSPORTE'!#REF!),"")</f>
        <v>#REF!</v>
      </c>
      <c r="AE53" s="48" t="e">
        <f>IF(AND('Mapa Riesgos Gestión TRANSPORTE'!#REF!="Muy Baja",'Mapa Riesgos Gestión TRANSPORTE'!#REF!="Mayor"),CONCATENATE("R8C",'Mapa Riesgos Gestión TRANSPORTE'!#REF!),"")</f>
        <v>#REF!</v>
      </c>
      <c r="AF53" s="48" t="e">
        <f>IF(AND('Mapa Riesgos Gestión TRANSPORTE'!#REF!="Muy Baja",'Mapa Riesgos Gestión TRANSPORTE'!#REF!="Mayor"),CONCATENATE("R8C",'Mapa Riesgos Gestión TRANSPORTE'!#REF!),"")</f>
        <v>#REF!</v>
      </c>
      <c r="AG53" s="49" t="e">
        <f>IF(AND('Mapa Riesgos Gestión TRANSPORTE'!#REF!="Muy Baja",'Mapa Riesgos Gestión TRANSPORTE'!#REF!="Mayor"),CONCATENATE("R8C",'Mapa Riesgos Gestión TRANSPORTE'!#REF!),"")</f>
        <v>#REF!</v>
      </c>
      <c r="AH53" s="50" t="e">
        <f>IF(AND('Mapa Riesgos Gestión TRANSPORTE'!#REF!="Muy Baja",'Mapa Riesgos Gestión TRANSPORTE'!#REF!="Catastrófico"),CONCATENATE("R8C",'Mapa Riesgos Gestión TRANSPORTE'!#REF!),"")</f>
        <v>#REF!</v>
      </c>
      <c r="AI53" s="51" t="e">
        <f>IF(AND('Mapa Riesgos Gestión TRANSPORTE'!#REF!="Muy Baja",'Mapa Riesgos Gestión TRANSPORTE'!#REF!="Catastrófico"),CONCATENATE("R8C",'Mapa Riesgos Gestión TRANSPORTE'!#REF!),"")</f>
        <v>#REF!</v>
      </c>
      <c r="AJ53" s="51" t="e">
        <f>IF(AND('Mapa Riesgos Gestión TRANSPORTE'!#REF!="Muy Baja",'Mapa Riesgos Gestión TRANSPORTE'!#REF!="Catastrófico"),CONCATENATE("R8C",'Mapa Riesgos Gestión TRANSPORTE'!#REF!),"")</f>
        <v>#REF!</v>
      </c>
      <c r="AK53" s="51" t="e">
        <f>IF(AND('Mapa Riesgos Gestión TRANSPORTE'!#REF!="Muy Baja",'Mapa Riesgos Gestión TRANSPORTE'!#REF!="Catastrófico"),CONCATENATE("R8C",'Mapa Riesgos Gestión TRANSPORTE'!#REF!),"")</f>
        <v>#REF!</v>
      </c>
      <c r="AL53" s="51" t="e">
        <f>IF(AND('Mapa Riesgos Gestión TRANSPORTE'!#REF!="Muy Baja",'Mapa Riesgos Gestión TRANSPORTE'!#REF!="Catastrófico"),CONCATENATE("R8C",'Mapa Riesgos Gestión TRANSPORTE'!#REF!),"")</f>
        <v>#REF!</v>
      </c>
      <c r="AM53" s="52" t="e">
        <f>IF(AND('Mapa Riesgos Gestión TRANSPORTE'!#REF!="Muy Baja",'Mapa Riesgos Gestión TRANSPORTE'!#REF!="Catastrófico"),CONCATENATE("R8C",'Mapa Riesgos Gestión TRANSPORTE'!#REF!),"")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x14ac:dyDescent="0.25">
      <c r="A54" s="1"/>
      <c r="B54" s="260"/>
      <c r="C54" s="145"/>
      <c r="D54" s="146"/>
      <c r="E54" s="157"/>
      <c r="F54" s="145"/>
      <c r="G54" s="145"/>
      <c r="H54" s="145"/>
      <c r="I54" s="146"/>
      <c r="J54" s="71" t="e">
        <f>IF(AND('Mapa Riesgos Gestión TRANSPORTE'!#REF!="Muy Baja",'Mapa Riesgos Gestión TRANSPORTE'!#REF!="Leve"),CONCATENATE("R9C",'Mapa Riesgos Gestión TRANSPORTE'!#REF!),"")</f>
        <v>#REF!</v>
      </c>
      <c r="K54" s="72" t="e">
        <f>IF(AND('Mapa Riesgos Gestión TRANSPORTE'!#REF!="Muy Baja",'Mapa Riesgos Gestión TRANSPORTE'!#REF!="Leve"),CONCATENATE("R9C",'Mapa Riesgos Gestión TRANSPORTE'!#REF!),"")</f>
        <v>#REF!</v>
      </c>
      <c r="L54" s="72" t="e">
        <f>IF(AND('Mapa Riesgos Gestión TRANSPORTE'!#REF!="Muy Baja",'Mapa Riesgos Gestión TRANSPORTE'!#REF!="Leve"),CONCATENATE("R9C",'Mapa Riesgos Gestión TRANSPORTE'!#REF!),"")</f>
        <v>#REF!</v>
      </c>
      <c r="M54" s="72" t="e">
        <f>IF(AND('Mapa Riesgos Gestión TRANSPORTE'!#REF!="Muy Baja",'Mapa Riesgos Gestión TRANSPORTE'!#REF!="Leve"),CONCATENATE("R9C",'Mapa Riesgos Gestión TRANSPORTE'!#REF!),"")</f>
        <v>#REF!</v>
      </c>
      <c r="N54" s="72" t="e">
        <f>IF(AND('Mapa Riesgos Gestión TRANSPORTE'!#REF!="Muy Baja",'Mapa Riesgos Gestión TRANSPORTE'!#REF!="Leve"),CONCATENATE("R9C",'Mapa Riesgos Gestión TRANSPORTE'!#REF!),"")</f>
        <v>#REF!</v>
      </c>
      <c r="O54" s="73" t="e">
        <f>IF(AND('Mapa Riesgos Gestión TRANSPORTE'!#REF!="Muy Baja",'Mapa Riesgos Gestión TRANSPORTE'!#REF!="Leve"),CONCATENATE("R9C",'Mapa Riesgos Gestión TRANSPORTE'!#REF!),"")</f>
        <v>#REF!</v>
      </c>
      <c r="P54" s="71" t="e">
        <f>IF(AND('Mapa Riesgos Gestión TRANSPORTE'!#REF!="Muy Baja",'Mapa Riesgos Gestión TRANSPORTE'!#REF!="Menor"),CONCATENATE("R9C",'Mapa Riesgos Gestión TRANSPORTE'!#REF!),"")</f>
        <v>#REF!</v>
      </c>
      <c r="Q54" s="72" t="e">
        <f>IF(AND('Mapa Riesgos Gestión TRANSPORTE'!#REF!="Muy Baja",'Mapa Riesgos Gestión TRANSPORTE'!#REF!="Menor"),CONCATENATE("R9C",'Mapa Riesgos Gestión TRANSPORTE'!#REF!),"")</f>
        <v>#REF!</v>
      </c>
      <c r="R54" s="72" t="e">
        <f>IF(AND('Mapa Riesgos Gestión TRANSPORTE'!#REF!="Muy Baja",'Mapa Riesgos Gestión TRANSPORTE'!#REF!="Menor"),CONCATENATE("R9C",'Mapa Riesgos Gestión TRANSPORTE'!#REF!),"")</f>
        <v>#REF!</v>
      </c>
      <c r="S54" s="72" t="e">
        <f>IF(AND('Mapa Riesgos Gestión TRANSPORTE'!#REF!="Muy Baja",'Mapa Riesgos Gestión TRANSPORTE'!#REF!="Menor"),CONCATENATE("R9C",'Mapa Riesgos Gestión TRANSPORTE'!#REF!),"")</f>
        <v>#REF!</v>
      </c>
      <c r="T54" s="72" t="e">
        <f>IF(AND('Mapa Riesgos Gestión TRANSPORTE'!#REF!="Muy Baja",'Mapa Riesgos Gestión TRANSPORTE'!#REF!="Menor"),CONCATENATE("R9C",'Mapa Riesgos Gestión TRANSPORTE'!#REF!),"")</f>
        <v>#REF!</v>
      </c>
      <c r="U54" s="73" t="e">
        <f>IF(AND('Mapa Riesgos Gestión TRANSPORTE'!#REF!="Muy Baja",'Mapa Riesgos Gestión TRANSPORTE'!#REF!="Menor"),CONCATENATE("R9C",'Mapa Riesgos Gestión TRANSPORTE'!#REF!),"")</f>
        <v>#REF!</v>
      </c>
      <c r="V54" s="62" t="e">
        <f>IF(AND('Mapa Riesgos Gestión TRANSPORTE'!#REF!="Muy Baja",'Mapa Riesgos Gestión TRANSPORTE'!#REF!="Moderado"),CONCATENATE("R9C",'Mapa Riesgos Gestión TRANSPORTE'!#REF!),"")</f>
        <v>#REF!</v>
      </c>
      <c r="W54" s="63" t="e">
        <f>IF(AND('Mapa Riesgos Gestión TRANSPORTE'!#REF!="Muy Baja",'Mapa Riesgos Gestión TRANSPORTE'!#REF!="Moderado"),CONCATENATE("R9C",'Mapa Riesgos Gestión TRANSPORTE'!#REF!),"")</f>
        <v>#REF!</v>
      </c>
      <c r="X54" s="63" t="e">
        <f>IF(AND('Mapa Riesgos Gestión TRANSPORTE'!#REF!="Muy Baja",'Mapa Riesgos Gestión TRANSPORTE'!#REF!="Moderado"),CONCATENATE("R9C",'Mapa Riesgos Gestión TRANSPORTE'!#REF!),"")</f>
        <v>#REF!</v>
      </c>
      <c r="Y54" s="63" t="e">
        <f>IF(AND('Mapa Riesgos Gestión TRANSPORTE'!#REF!="Muy Baja",'Mapa Riesgos Gestión TRANSPORTE'!#REF!="Moderado"),CONCATENATE("R9C",'Mapa Riesgos Gestión TRANSPORTE'!#REF!),"")</f>
        <v>#REF!</v>
      </c>
      <c r="Z54" s="63" t="e">
        <f>IF(AND('Mapa Riesgos Gestión TRANSPORTE'!#REF!="Muy Baja",'Mapa Riesgos Gestión TRANSPORTE'!#REF!="Moderado"),CONCATENATE("R9C",'Mapa Riesgos Gestión TRANSPORTE'!#REF!),"")</f>
        <v>#REF!</v>
      </c>
      <c r="AA54" s="64" t="e">
        <f>IF(AND('Mapa Riesgos Gestión TRANSPORTE'!#REF!="Muy Baja",'Mapa Riesgos Gestión TRANSPORTE'!#REF!="Moderado"),CONCATENATE("R9C",'Mapa Riesgos Gestión TRANSPORTE'!#REF!),"")</f>
        <v>#REF!</v>
      </c>
      <c r="AB54" s="47" t="e">
        <f>IF(AND('Mapa Riesgos Gestión TRANSPORTE'!#REF!="Muy Baja",'Mapa Riesgos Gestión TRANSPORTE'!#REF!="Mayor"),CONCATENATE("R9C",'Mapa Riesgos Gestión TRANSPORTE'!#REF!),"")</f>
        <v>#REF!</v>
      </c>
      <c r="AC54" s="48" t="e">
        <f>IF(AND('Mapa Riesgos Gestión TRANSPORTE'!#REF!="Muy Baja",'Mapa Riesgos Gestión TRANSPORTE'!#REF!="Mayor"),CONCATENATE("R9C",'Mapa Riesgos Gestión TRANSPORTE'!#REF!),"")</f>
        <v>#REF!</v>
      </c>
      <c r="AD54" s="48" t="e">
        <f>IF(AND('Mapa Riesgos Gestión TRANSPORTE'!#REF!="Muy Baja",'Mapa Riesgos Gestión TRANSPORTE'!#REF!="Mayor"),CONCATENATE("R9C",'Mapa Riesgos Gestión TRANSPORTE'!#REF!),"")</f>
        <v>#REF!</v>
      </c>
      <c r="AE54" s="48" t="e">
        <f>IF(AND('Mapa Riesgos Gestión TRANSPORTE'!#REF!="Muy Baja",'Mapa Riesgos Gestión TRANSPORTE'!#REF!="Mayor"),CONCATENATE("R9C",'Mapa Riesgos Gestión TRANSPORTE'!#REF!),"")</f>
        <v>#REF!</v>
      </c>
      <c r="AF54" s="48" t="e">
        <f>IF(AND('Mapa Riesgos Gestión TRANSPORTE'!#REF!="Muy Baja",'Mapa Riesgos Gestión TRANSPORTE'!#REF!="Mayor"),CONCATENATE("R9C",'Mapa Riesgos Gestión TRANSPORTE'!#REF!),"")</f>
        <v>#REF!</v>
      </c>
      <c r="AG54" s="49" t="e">
        <f>IF(AND('Mapa Riesgos Gestión TRANSPORTE'!#REF!="Muy Baja",'Mapa Riesgos Gestión TRANSPORTE'!#REF!="Mayor"),CONCATENATE("R9C",'Mapa Riesgos Gestión TRANSPORTE'!#REF!),"")</f>
        <v>#REF!</v>
      </c>
      <c r="AH54" s="50" t="e">
        <f>IF(AND('Mapa Riesgos Gestión TRANSPORTE'!#REF!="Muy Baja",'Mapa Riesgos Gestión TRANSPORTE'!#REF!="Catastrófico"),CONCATENATE("R9C",'Mapa Riesgos Gestión TRANSPORTE'!#REF!),"")</f>
        <v>#REF!</v>
      </c>
      <c r="AI54" s="51" t="e">
        <f>IF(AND('Mapa Riesgos Gestión TRANSPORTE'!#REF!="Muy Baja",'Mapa Riesgos Gestión TRANSPORTE'!#REF!="Catastrófico"),CONCATENATE("R9C",'Mapa Riesgos Gestión TRANSPORTE'!#REF!),"")</f>
        <v>#REF!</v>
      </c>
      <c r="AJ54" s="51" t="e">
        <f>IF(AND('Mapa Riesgos Gestión TRANSPORTE'!#REF!="Muy Baja",'Mapa Riesgos Gestión TRANSPORTE'!#REF!="Catastrófico"),CONCATENATE("R9C",'Mapa Riesgos Gestión TRANSPORTE'!#REF!),"")</f>
        <v>#REF!</v>
      </c>
      <c r="AK54" s="51" t="e">
        <f>IF(AND('Mapa Riesgos Gestión TRANSPORTE'!#REF!="Muy Baja",'Mapa Riesgos Gestión TRANSPORTE'!#REF!="Catastrófico"),CONCATENATE("R9C",'Mapa Riesgos Gestión TRANSPORTE'!#REF!),"")</f>
        <v>#REF!</v>
      </c>
      <c r="AL54" s="51" t="e">
        <f>IF(AND('Mapa Riesgos Gestión TRANSPORTE'!#REF!="Muy Baja",'Mapa Riesgos Gestión TRANSPORTE'!#REF!="Catastrófico"),CONCATENATE("R9C",'Mapa Riesgos Gestión TRANSPORTE'!#REF!),"")</f>
        <v>#REF!</v>
      </c>
      <c r="AM54" s="52" t="e">
        <f>IF(AND('Mapa Riesgos Gestión TRANSPORTE'!#REF!="Muy Baja",'Mapa Riesgos Gestión TRANSPORTE'!#REF!="Catastrófico"),CONCATENATE("R9C",'Mapa Riesgos Gestión TRANSPORTE'!#REF!),"")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x14ac:dyDescent="0.25">
      <c r="A55" s="1"/>
      <c r="B55" s="217"/>
      <c r="C55" s="262"/>
      <c r="D55" s="218"/>
      <c r="E55" s="229"/>
      <c r="F55" s="253"/>
      <c r="G55" s="253"/>
      <c r="H55" s="253"/>
      <c r="I55" s="232"/>
      <c r="J55" s="74" t="e">
        <f>IF(AND('Mapa Riesgos Gestión TRANSPORTE'!#REF!="Muy Baja",'Mapa Riesgos Gestión TRANSPORTE'!#REF!="Leve"),CONCATENATE("R10C",'Mapa Riesgos Gestión TRANSPORTE'!#REF!),"")</f>
        <v>#REF!</v>
      </c>
      <c r="K55" s="75" t="e">
        <f>IF(AND('Mapa Riesgos Gestión TRANSPORTE'!#REF!="Muy Baja",'Mapa Riesgos Gestión TRANSPORTE'!#REF!="Leve"),CONCATENATE("R10C",'Mapa Riesgos Gestión TRANSPORTE'!#REF!),"")</f>
        <v>#REF!</v>
      </c>
      <c r="L55" s="75" t="e">
        <f>IF(AND('Mapa Riesgos Gestión TRANSPORTE'!#REF!="Muy Baja",'Mapa Riesgos Gestión TRANSPORTE'!#REF!="Leve"),CONCATENATE("R10C",'Mapa Riesgos Gestión TRANSPORTE'!#REF!),"")</f>
        <v>#REF!</v>
      </c>
      <c r="M55" s="75" t="e">
        <f>IF(AND('Mapa Riesgos Gestión TRANSPORTE'!#REF!="Muy Baja",'Mapa Riesgos Gestión TRANSPORTE'!#REF!="Leve"),CONCATENATE("R10C",'Mapa Riesgos Gestión TRANSPORTE'!#REF!),"")</f>
        <v>#REF!</v>
      </c>
      <c r="N55" s="75" t="e">
        <f>IF(AND('Mapa Riesgos Gestión TRANSPORTE'!#REF!="Muy Baja",'Mapa Riesgos Gestión TRANSPORTE'!#REF!="Leve"),CONCATENATE("R10C",'Mapa Riesgos Gestión TRANSPORTE'!#REF!),"")</f>
        <v>#REF!</v>
      </c>
      <c r="O55" s="76" t="e">
        <f>IF(AND('Mapa Riesgos Gestión TRANSPORTE'!#REF!="Muy Baja",'Mapa Riesgos Gestión TRANSPORTE'!#REF!="Leve"),CONCATENATE("R10C",'Mapa Riesgos Gestión TRANSPORTE'!#REF!),"")</f>
        <v>#REF!</v>
      </c>
      <c r="P55" s="74" t="e">
        <f>IF(AND('Mapa Riesgos Gestión TRANSPORTE'!#REF!="Muy Baja",'Mapa Riesgos Gestión TRANSPORTE'!#REF!="Menor"),CONCATENATE("R10C",'Mapa Riesgos Gestión TRANSPORTE'!#REF!),"")</f>
        <v>#REF!</v>
      </c>
      <c r="Q55" s="75" t="e">
        <f>IF(AND('Mapa Riesgos Gestión TRANSPORTE'!#REF!="Muy Baja",'Mapa Riesgos Gestión TRANSPORTE'!#REF!="Menor"),CONCATENATE("R10C",'Mapa Riesgos Gestión TRANSPORTE'!#REF!),"")</f>
        <v>#REF!</v>
      </c>
      <c r="R55" s="75" t="e">
        <f>IF(AND('Mapa Riesgos Gestión TRANSPORTE'!#REF!="Muy Baja",'Mapa Riesgos Gestión TRANSPORTE'!#REF!="Menor"),CONCATENATE("R10C",'Mapa Riesgos Gestión TRANSPORTE'!#REF!),"")</f>
        <v>#REF!</v>
      </c>
      <c r="S55" s="75" t="e">
        <f>IF(AND('Mapa Riesgos Gestión TRANSPORTE'!#REF!="Muy Baja",'Mapa Riesgos Gestión TRANSPORTE'!#REF!="Menor"),CONCATENATE("R10C",'Mapa Riesgos Gestión TRANSPORTE'!#REF!),"")</f>
        <v>#REF!</v>
      </c>
      <c r="T55" s="75" t="e">
        <f>IF(AND('Mapa Riesgos Gestión TRANSPORTE'!#REF!="Muy Baja",'Mapa Riesgos Gestión TRANSPORTE'!#REF!="Menor"),CONCATENATE("R10C",'Mapa Riesgos Gestión TRANSPORTE'!#REF!),"")</f>
        <v>#REF!</v>
      </c>
      <c r="U55" s="76" t="e">
        <f>IF(AND('Mapa Riesgos Gestión TRANSPORTE'!#REF!="Muy Baja",'Mapa Riesgos Gestión TRANSPORTE'!#REF!="Menor"),CONCATENATE("R10C",'Mapa Riesgos Gestión TRANSPORTE'!#REF!),"")</f>
        <v>#REF!</v>
      </c>
      <c r="V55" s="65" t="e">
        <f>IF(AND('Mapa Riesgos Gestión TRANSPORTE'!#REF!="Muy Baja",'Mapa Riesgos Gestión TRANSPORTE'!#REF!="Moderado"),CONCATENATE("R10C",'Mapa Riesgos Gestión TRANSPORTE'!#REF!),"")</f>
        <v>#REF!</v>
      </c>
      <c r="W55" s="66" t="e">
        <f>IF(AND('Mapa Riesgos Gestión TRANSPORTE'!#REF!="Muy Baja",'Mapa Riesgos Gestión TRANSPORTE'!#REF!="Moderado"),CONCATENATE("R10C",'Mapa Riesgos Gestión TRANSPORTE'!#REF!),"")</f>
        <v>#REF!</v>
      </c>
      <c r="X55" s="66" t="e">
        <f>IF(AND('Mapa Riesgos Gestión TRANSPORTE'!#REF!="Muy Baja",'Mapa Riesgos Gestión TRANSPORTE'!#REF!="Moderado"),CONCATENATE("R10C",'Mapa Riesgos Gestión TRANSPORTE'!#REF!),"")</f>
        <v>#REF!</v>
      </c>
      <c r="Y55" s="66" t="e">
        <f>IF(AND('Mapa Riesgos Gestión TRANSPORTE'!#REF!="Muy Baja",'Mapa Riesgos Gestión TRANSPORTE'!#REF!="Moderado"),CONCATENATE("R10C",'Mapa Riesgos Gestión TRANSPORTE'!#REF!),"")</f>
        <v>#REF!</v>
      </c>
      <c r="Z55" s="66" t="e">
        <f>IF(AND('Mapa Riesgos Gestión TRANSPORTE'!#REF!="Muy Baja",'Mapa Riesgos Gestión TRANSPORTE'!#REF!="Moderado"),CONCATENATE("R10C",'Mapa Riesgos Gestión TRANSPORTE'!#REF!),"")</f>
        <v>#REF!</v>
      </c>
      <c r="AA55" s="67" t="e">
        <f>IF(AND('Mapa Riesgos Gestión TRANSPORTE'!#REF!="Muy Baja",'Mapa Riesgos Gestión TRANSPORTE'!#REF!="Moderado"),CONCATENATE("R10C",'Mapa Riesgos Gestión TRANSPORTE'!#REF!),"")</f>
        <v>#REF!</v>
      </c>
      <c r="AB55" s="53" t="e">
        <f>IF(AND('Mapa Riesgos Gestión TRANSPORTE'!#REF!="Muy Baja",'Mapa Riesgos Gestión TRANSPORTE'!#REF!="Mayor"),CONCATENATE("R10C",'Mapa Riesgos Gestión TRANSPORTE'!#REF!),"")</f>
        <v>#REF!</v>
      </c>
      <c r="AC55" s="54" t="e">
        <f>IF(AND('Mapa Riesgos Gestión TRANSPORTE'!#REF!="Muy Baja",'Mapa Riesgos Gestión TRANSPORTE'!#REF!="Mayor"),CONCATENATE("R10C",'Mapa Riesgos Gestión TRANSPORTE'!#REF!),"")</f>
        <v>#REF!</v>
      </c>
      <c r="AD55" s="54" t="e">
        <f>IF(AND('Mapa Riesgos Gestión TRANSPORTE'!#REF!="Muy Baja",'Mapa Riesgos Gestión TRANSPORTE'!#REF!="Mayor"),CONCATENATE("R10C",'Mapa Riesgos Gestión TRANSPORTE'!#REF!),"")</f>
        <v>#REF!</v>
      </c>
      <c r="AE55" s="54" t="e">
        <f>IF(AND('Mapa Riesgos Gestión TRANSPORTE'!#REF!="Muy Baja",'Mapa Riesgos Gestión TRANSPORTE'!#REF!="Mayor"),CONCATENATE("R10C",'Mapa Riesgos Gestión TRANSPORTE'!#REF!),"")</f>
        <v>#REF!</v>
      </c>
      <c r="AF55" s="54" t="e">
        <f>IF(AND('Mapa Riesgos Gestión TRANSPORTE'!#REF!="Muy Baja",'Mapa Riesgos Gestión TRANSPORTE'!#REF!="Mayor"),CONCATENATE("R10C",'Mapa Riesgos Gestión TRANSPORTE'!#REF!),"")</f>
        <v>#REF!</v>
      </c>
      <c r="AG55" s="55" t="e">
        <f>IF(AND('Mapa Riesgos Gestión TRANSPORTE'!#REF!="Muy Baja",'Mapa Riesgos Gestión TRANSPORTE'!#REF!="Mayor"),CONCATENATE("R10C",'Mapa Riesgos Gestión TRANSPORTE'!#REF!),"")</f>
        <v>#REF!</v>
      </c>
      <c r="AH55" s="56" t="e">
        <f>IF(AND('Mapa Riesgos Gestión TRANSPORTE'!#REF!="Muy Baja",'Mapa Riesgos Gestión TRANSPORTE'!#REF!="Catastrófico"),CONCATENATE("R10C",'Mapa Riesgos Gestión TRANSPORTE'!#REF!),"")</f>
        <v>#REF!</v>
      </c>
      <c r="AI55" s="57" t="e">
        <f>IF(AND('Mapa Riesgos Gestión TRANSPORTE'!#REF!="Muy Baja",'Mapa Riesgos Gestión TRANSPORTE'!#REF!="Catastrófico"),CONCATENATE("R10C",'Mapa Riesgos Gestión TRANSPORTE'!#REF!),"")</f>
        <v>#REF!</v>
      </c>
      <c r="AJ55" s="57" t="e">
        <f>IF(AND('Mapa Riesgos Gestión TRANSPORTE'!#REF!="Muy Baja",'Mapa Riesgos Gestión TRANSPORTE'!#REF!="Catastrófico"),CONCATENATE("R10C",'Mapa Riesgos Gestión TRANSPORTE'!#REF!),"")</f>
        <v>#REF!</v>
      </c>
      <c r="AK55" s="57" t="e">
        <f>IF(AND('Mapa Riesgos Gestión TRANSPORTE'!#REF!="Muy Baja",'Mapa Riesgos Gestión TRANSPORTE'!#REF!="Catastrófico"),CONCATENATE("R10C",'Mapa Riesgos Gestión TRANSPORTE'!#REF!),"")</f>
        <v>#REF!</v>
      </c>
      <c r="AL55" s="57" t="e">
        <f>IF(AND('Mapa Riesgos Gestión TRANSPORTE'!#REF!="Muy Baja",'Mapa Riesgos Gestión TRANSPORTE'!#REF!="Catastrófico"),CONCATENATE("R10C",'Mapa Riesgos Gestión TRANSPORTE'!#REF!),"")</f>
        <v>#REF!</v>
      </c>
      <c r="AM55" s="58" t="e">
        <f>IF(AND('Mapa Riesgos Gestión TRANSPORTE'!#REF!="Muy Baja",'Mapa Riesgos Gestión TRANSPORTE'!#REF!="Catastrófico"),CONCATENATE("R10C",'Mapa Riesgos Gestión TRANSPORTE'!#REF!),"")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268" t="s">
        <v>130</v>
      </c>
      <c r="K56" s="252"/>
      <c r="L56" s="252"/>
      <c r="M56" s="252"/>
      <c r="N56" s="252"/>
      <c r="O56" s="234"/>
      <c r="P56" s="268" t="s">
        <v>131</v>
      </c>
      <c r="Q56" s="252"/>
      <c r="R56" s="252"/>
      <c r="S56" s="252"/>
      <c r="T56" s="252"/>
      <c r="U56" s="234"/>
      <c r="V56" s="268" t="s">
        <v>132</v>
      </c>
      <c r="W56" s="252"/>
      <c r="X56" s="252"/>
      <c r="Y56" s="252"/>
      <c r="Z56" s="252"/>
      <c r="AA56" s="234"/>
      <c r="AB56" s="268" t="s">
        <v>133</v>
      </c>
      <c r="AC56" s="252"/>
      <c r="AD56" s="252"/>
      <c r="AE56" s="252"/>
      <c r="AF56" s="252"/>
      <c r="AG56" s="234"/>
      <c r="AH56" s="268" t="s">
        <v>134</v>
      </c>
      <c r="AI56" s="252"/>
      <c r="AJ56" s="252"/>
      <c r="AK56" s="252"/>
      <c r="AL56" s="252"/>
      <c r="AM56" s="234"/>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57"/>
      <c r="K57" s="145"/>
      <c r="L57" s="145"/>
      <c r="M57" s="145"/>
      <c r="N57" s="145"/>
      <c r="O57" s="146"/>
      <c r="P57" s="157"/>
      <c r="Q57" s="145"/>
      <c r="R57" s="145"/>
      <c r="S57" s="145"/>
      <c r="T57" s="145"/>
      <c r="U57" s="146"/>
      <c r="V57" s="157"/>
      <c r="W57" s="145"/>
      <c r="X57" s="145"/>
      <c r="Y57" s="145"/>
      <c r="Z57" s="145"/>
      <c r="AA57" s="146"/>
      <c r="AB57" s="157"/>
      <c r="AC57" s="145"/>
      <c r="AD57" s="145"/>
      <c r="AE57" s="145"/>
      <c r="AF57" s="145"/>
      <c r="AG57" s="146"/>
      <c r="AH57" s="157"/>
      <c r="AI57" s="145"/>
      <c r="AJ57" s="145"/>
      <c r="AK57" s="145"/>
      <c r="AL57" s="145"/>
      <c r="AM57" s="146"/>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57"/>
      <c r="K58" s="145"/>
      <c r="L58" s="145"/>
      <c r="M58" s="145"/>
      <c r="N58" s="145"/>
      <c r="O58" s="146"/>
      <c r="P58" s="157"/>
      <c r="Q58" s="145"/>
      <c r="R58" s="145"/>
      <c r="S58" s="145"/>
      <c r="T58" s="145"/>
      <c r="U58" s="146"/>
      <c r="V58" s="157"/>
      <c r="W58" s="145"/>
      <c r="X58" s="145"/>
      <c r="Y58" s="145"/>
      <c r="Z58" s="145"/>
      <c r="AA58" s="146"/>
      <c r="AB58" s="157"/>
      <c r="AC58" s="145"/>
      <c r="AD58" s="145"/>
      <c r="AE58" s="145"/>
      <c r="AF58" s="145"/>
      <c r="AG58" s="146"/>
      <c r="AH58" s="157"/>
      <c r="AI58" s="145"/>
      <c r="AJ58" s="145"/>
      <c r="AK58" s="145"/>
      <c r="AL58" s="145"/>
      <c r="AM58" s="146"/>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57"/>
      <c r="K59" s="145"/>
      <c r="L59" s="145"/>
      <c r="M59" s="145"/>
      <c r="N59" s="145"/>
      <c r="O59" s="146"/>
      <c r="P59" s="157"/>
      <c r="Q59" s="145"/>
      <c r="R59" s="145"/>
      <c r="S59" s="145"/>
      <c r="T59" s="145"/>
      <c r="U59" s="146"/>
      <c r="V59" s="157"/>
      <c r="W59" s="145"/>
      <c r="X59" s="145"/>
      <c r="Y59" s="145"/>
      <c r="Z59" s="145"/>
      <c r="AA59" s="146"/>
      <c r="AB59" s="157"/>
      <c r="AC59" s="145"/>
      <c r="AD59" s="145"/>
      <c r="AE59" s="145"/>
      <c r="AF59" s="145"/>
      <c r="AG59" s="146"/>
      <c r="AH59" s="157"/>
      <c r="AI59" s="145"/>
      <c r="AJ59" s="145"/>
      <c r="AK59" s="145"/>
      <c r="AL59" s="145"/>
      <c r="AM59" s="146"/>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57"/>
      <c r="K60" s="145"/>
      <c r="L60" s="145"/>
      <c r="M60" s="145"/>
      <c r="N60" s="145"/>
      <c r="O60" s="146"/>
      <c r="P60" s="157"/>
      <c r="Q60" s="145"/>
      <c r="R60" s="145"/>
      <c r="S60" s="145"/>
      <c r="T60" s="145"/>
      <c r="U60" s="146"/>
      <c r="V60" s="157"/>
      <c r="W60" s="145"/>
      <c r="X60" s="145"/>
      <c r="Y60" s="145"/>
      <c r="Z60" s="145"/>
      <c r="AA60" s="146"/>
      <c r="AB60" s="157"/>
      <c r="AC60" s="145"/>
      <c r="AD60" s="145"/>
      <c r="AE60" s="145"/>
      <c r="AF60" s="145"/>
      <c r="AG60" s="146"/>
      <c r="AH60" s="157"/>
      <c r="AI60" s="145"/>
      <c r="AJ60" s="145"/>
      <c r="AK60" s="145"/>
      <c r="AL60" s="145"/>
      <c r="AM60" s="146"/>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229"/>
      <c r="K61" s="253"/>
      <c r="L61" s="253"/>
      <c r="M61" s="253"/>
      <c r="N61" s="253"/>
      <c r="O61" s="232"/>
      <c r="P61" s="229"/>
      <c r="Q61" s="253"/>
      <c r="R61" s="253"/>
      <c r="S61" s="253"/>
      <c r="T61" s="253"/>
      <c r="U61" s="232"/>
      <c r="V61" s="229"/>
      <c r="W61" s="253"/>
      <c r="X61" s="253"/>
      <c r="Y61" s="253"/>
      <c r="Z61" s="253"/>
      <c r="AA61" s="232"/>
      <c r="AB61" s="229"/>
      <c r="AC61" s="253"/>
      <c r="AD61" s="253"/>
      <c r="AE61" s="253"/>
      <c r="AF61" s="253"/>
      <c r="AG61" s="232"/>
      <c r="AH61" s="229"/>
      <c r="AI61" s="253"/>
      <c r="AJ61" s="253"/>
      <c r="AK61" s="253"/>
      <c r="AL61" s="253"/>
      <c r="AM61" s="232"/>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x14ac:dyDescent="0.25">
      <c r="A63" s="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1"/>
      <c r="AV63" s="1"/>
      <c r="AW63" s="1"/>
      <c r="AX63" s="1"/>
      <c r="AY63" s="1"/>
      <c r="AZ63" s="1"/>
      <c r="BA63" s="1"/>
      <c r="BB63" s="1"/>
      <c r="BC63" s="1"/>
      <c r="BD63" s="1"/>
      <c r="BE63" s="1"/>
      <c r="BF63" s="1"/>
      <c r="BG63" s="1"/>
      <c r="BH63" s="1"/>
    </row>
    <row r="64" spans="1:61" ht="15" customHeight="1" x14ac:dyDescent="0.25">
      <c r="A64" s="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1"/>
      <c r="AV64" s="1"/>
      <c r="AW64" s="1"/>
      <c r="AX64" s="1"/>
      <c r="AY64" s="1"/>
      <c r="AZ64" s="1"/>
      <c r="BA64" s="1"/>
      <c r="BB64" s="1"/>
      <c r="BC64" s="1"/>
      <c r="BD64" s="1"/>
      <c r="BE64" s="1"/>
      <c r="BF64" s="1"/>
      <c r="BG64" s="1"/>
      <c r="BH64" s="1"/>
    </row>
    <row r="65" spans="1:60"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x14ac:dyDescent="0.25">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x14ac:dyDescent="0.25">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x14ac:dyDescent="0.25">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x14ac:dyDescent="0.25">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x14ac:dyDescent="0.25">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x14ac:dyDescent="0.25">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x14ac:dyDescent="0.25">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x14ac:dyDescent="0.25">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x14ac:dyDescent="0.25">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x14ac:dyDescent="0.25">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x14ac:dyDescent="0.25">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x14ac:dyDescent="0.25">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x14ac:dyDescent="0.25">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x14ac:dyDescent="0.25">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x14ac:dyDescent="0.25">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x14ac:dyDescent="0.25">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x14ac:dyDescent="0.25">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x14ac:dyDescent="0.25">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x14ac:dyDescent="0.25">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x14ac:dyDescent="0.25">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x14ac:dyDescent="0.25">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x14ac:dyDescent="0.25">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x14ac:dyDescent="0.25">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x14ac:dyDescent="0.25">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x14ac:dyDescent="0.25">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x14ac:dyDescent="0.25">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x14ac:dyDescent="0.25">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x14ac:dyDescent="0.25">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x14ac:dyDescent="0.25">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x14ac:dyDescent="0.25">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x14ac:dyDescent="0.25">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x14ac:dyDescent="0.25">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x14ac:dyDescent="0.25">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x14ac:dyDescent="0.25">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x14ac:dyDescent="0.25">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x14ac:dyDescent="0.25">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x14ac:dyDescent="0.25">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x14ac:dyDescent="0.25">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x14ac:dyDescent="0.25">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x14ac:dyDescent="0.25">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x14ac:dyDescent="0.25">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x14ac:dyDescent="0.25">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x14ac:dyDescent="0.25">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x14ac:dyDescent="0.25">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x14ac:dyDescent="0.25">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x14ac:dyDescent="0.25">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x14ac:dyDescent="0.25">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x14ac:dyDescent="0.25">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x14ac:dyDescent="0.25">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x14ac:dyDescent="0.25">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x14ac:dyDescent="0.25">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x14ac:dyDescent="0.25">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x14ac:dyDescent="0.25">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x14ac:dyDescent="0.25">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x14ac:dyDescent="0.25">
      <c r="A245" s="1"/>
    </row>
    <row r="246" spans="1:60" ht="15.75" customHeight="1" x14ac:dyDescent="0.25">
      <c r="A246" s="1"/>
    </row>
    <row r="247" spans="1:60" ht="15.75" customHeight="1" x14ac:dyDescent="0.25">
      <c r="A247" s="1"/>
    </row>
    <row r="248" spans="1:60" ht="15.75" customHeight="1" x14ac:dyDescent="0.25">
      <c r="A248" s="1"/>
    </row>
    <row r="249" spans="1:60" ht="15.75" customHeight="1" x14ac:dyDescent="0.25"/>
    <row r="250" spans="1:60" ht="15.75" customHeight="1" x14ac:dyDescent="0.25"/>
    <row r="251" spans="1:60" ht="15.75" customHeight="1" x14ac:dyDescent="0.25"/>
    <row r="252" spans="1:60" ht="15.75" customHeight="1" x14ac:dyDescent="0.25"/>
    <row r="253" spans="1:60" ht="15.75" customHeight="1" x14ac:dyDescent="0.25"/>
    <row r="254" spans="1:60" ht="15.75" customHeight="1" x14ac:dyDescent="0.25"/>
    <row r="255" spans="1:60" ht="15.75" customHeight="1" x14ac:dyDescent="0.25"/>
    <row r="256" spans="1:6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workbookViewId="0"/>
  </sheetViews>
  <sheetFormatPr baseColWidth="10" defaultColWidth="14.42578125" defaultRowHeight="15" customHeight="1" x14ac:dyDescent="0.25"/>
  <cols>
    <col min="1" max="1" width="10.5703125" customWidth="1"/>
    <col min="2" max="2" width="24.140625" customWidth="1"/>
    <col min="3" max="3" width="70.140625" customWidth="1"/>
    <col min="4" max="4" width="29.85546875" customWidth="1"/>
    <col min="5" max="26" width="10.5703125" customWidth="1"/>
  </cols>
  <sheetData>
    <row r="1" spans="1:26" ht="23.25" x14ac:dyDescent="0.25">
      <c r="A1" s="1"/>
      <c r="B1" s="270" t="s">
        <v>136</v>
      </c>
      <c r="C1" s="145"/>
      <c r="D1" s="145"/>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ht="25.5" x14ac:dyDescent="0.25">
      <c r="A3" s="1"/>
      <c r="B3" s="78"/>
      <c r="C3" s="79" t="s">
        <v>137</v>
      </c>
      <c r="D3" s="79" t="s">
        <v>120</v>
      </c>
      <c r="E3" s="1"/>
      <c r="F3" s="1"/>
      <c r="G3" s="1"/>
      <c r="H3" s="1"/>
      <c r="I3" s="1"/>
      <c r="J3" s="1"/>
      <c r="K3" s="1"/>
      <c r="L3" s="1"/>
      <c r="M3" s="1"/>
      <c r="N3" s="1"/>
      <c r="O3" s="1"/>
      <c r="P3" s="1"/>
      <c r="Q3" s="1"/>
      <c r="R3" s="1"/>
      <c r="S3" s="1"/>
      <c r="T3" s="1"/>
      <c r="U3" s="1"/>
      <c r="V3" s="1"/>
      <c r="W3" s="1"/>
      <c r="X3" s="1"/>
      <c r="Y3" s="1"/>
      <c r="Z3" s="1"/>
    </row>
    <row r="4" spans="1:26" ht="51" x14ac:dyDescent="0.25">
      <c r="A4" s="1"/>
      <c r="B4" s="80" t="s">
        <v>138</v>
      </c>
      <c r="C4" s="81" t="s">
        <v>139</v>
      </c>
      <c r="D4" s="82">
        <v>0.2</v>
      </c>
      <c r="E4" s="1"/>
      <c r="F4" s="1"/>
      <c r="G4" s="1"/>
      <c r="H4" s="1"/>
      <c r="I4" s="1"/>
      <c r="J4" s="1"/>
      <c r="K4" s="1"/>
      <c r="L4" s="1"/>
      <c r="M4" s="1"/>
      <c r="N4" s="1"/>
      <c r="O4" s="1"/>
      <c r="P4" s="1"/>
      <c r="Q4" s="1"/>
      <c r="R4" s="1"/>
      <c r="S4" s="1"/>
      <c r="T4" s="1"/>
      <c r="U4" s="1"/>
      <c r="V4" s="1"/>
      <c r="W4" s="1"/>
      <c r="X4" s="1"/>
      <c r="Y4" s="1"/>
      <c r="Z4" s="1"/>
    </row>
    <row r="5" spans="1:26" ht="51" x14ac:dyDescent="0.25">
      <c r="A5" s="1"/>
      <c r="B5" s="83" t="s">
        <v>140</v>
      </c>
      <c r="C5" s="84" t="s">
        <v>141</v>
      </c>
      <c r="D5" s="85">
        <v>0.4</v>
      </c>
      <c r="E5" s="1"/>
      <c r="F5" s="1"/>
      <c r="G5" s="1"/>
      <c r="H5" s="1"/>
      <c r="I5" s="1"/>
      <c r="J5" s="1"/>
      <c r="K5" s="1"/>
      <c r="L5" s="1"/>
      <c r="M5" s="1"/>
      <c r="N5" s="1"/>
      <c r="O5" s="1"/>
      <c r="P5" s="1"/>
      <c r="Q5" s="1"/>
      <c r="R5" s="1"/>
      <c r="S5" s="1"/>
      <c r="T5" s="1"/>
      <c r="U5" s="1"/>
      <c r="V5" s="1"/>
      <c r="W5" s="1"/>
      <c r="X5" s="1"/>
      <c r="Y5" s="1"/>
      <c r="Z5" s="1"/>
    </row>
    <row r="6" spans="1:26" ht="51" x14ac:dyDescent="0.25">
      <c r="A6" s="1"/>
      <c r="B6" s="86" t="s">
        <v>142</v>
      </c>
      <c r="C6" s="84" t="s">
        <v>143</v>
      </c>
      <c r="D6" s="85">
        <v>0.6</v>
      </c>
      <c r="E6" s="1"/>
      <c r="F6" s="1"/>
      <c r="G6" s="1"/>
      <c r="H6" s="1"/>
      <c r="I6" s="1"/>
      <c r="J6" s="1"/>
      <c r="K6" s="1"/>
      <c r="L6" s="1"/>
      <c r="M6" s="1"/>
      <c r="N6" s="1"/>
      <c r="O6" s="1"/>
      <c r="P6" s="1"/>
      <c r="Q6" s="1"/>
      <c r="R6" s="1"/>
      <c r="S6" s="1"/>
      <c r="T6" s="1"/>
      <c r="U6" s="1"/>
      <c r="V6" s="1"/>
      <c r="W6" s="1"/>
      <c r="X6" s="1"/>
      <c r="Y6" s="1"/>
      <c r="Z6" s="1"/>
    </row>
    <row r="7" spans="1:26" ht="76.5" x14ac:dyDescent="0.25">
      <c r="A7" s="1"/>
      <c r="B7" s="87" t="s">
        <v>144</v>
      </c>
      <c r="C7" s="84" t="s">
        <v>145</v>
      </c>
      <c r="D7" s="85">
        <v>0.8</v>
      </c>
      <c r="E7" s="1"/>
      <c r="F7" s="1"/>
      <c r="G7" s="1"/>
      <c r="H7" s="1"/>
      <c r="I7" s="1"/>
      <c r="J7" s="1"/>
      <c r="K7" s="1"/>
      <c r="L7" s="1"/>
      <c r="M7" s="1"/>
      <c r="N7" s="1"/>
      <c r="O7" s="1"/>
      <c r="P7" s="1"/>
      <c r="Q7" s="1"/>
      <c r="R7" s="1"/>
      <c r="S7" s="1"/>
      <c r="T7" s="1"/>
      <c r="U7" s="1"/>
      <c r="V7" s="1"/>
      <c r="W7" s="1"/>
      <c r="X7" s="1"/>
      <c r="Y7" s="1"/>
      <c r="Z7" s="1"/>
    </row>
    <row r="8" spans="1:26" ht="51" x14ac:dyDescent="0.25">
      <c r="A8" s="1"/>
      <c r="B8" s="88" t="s">
        <v>146</v>
      </c>
      <c r="C8" s="84" t="s">
        <v>147</v>
      </c>
      <c r="D8" s="85">
        <v>1</v>
      </c>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ht="16.5" x14ac:dyDescent="0.25">
      <c r="A10" s="1"/>
      <c r="B10" s="89"/>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row>
    <row r="36" spans="1:26" ht="15.75" customHeight="1" x14ac:dyDescent="0.25">
      <c r="A36" s="1"/>
    </row>
    <row r="37" spans="1:26" ht="15.75" customHeight="1" x14ac:dyDescent="0.25">
      <c r="A37" s="1"/>
    </row>
    <row r="38" spans="1:26" ht="15.75" customHeight="1" x14ac:dyDescent="0.25">
      <c r="A38" s="1"/>
    </row>
    <row r="39" spans="1:26" ht="15.75" customHeight="1" x14ac:dyDescent="0.25">
      <c r="A39" s="1"/>
    </row>
    <row r="40" spans="1:26" ht="15.75" customHeight="1" x14ac:dyDescent="0.25">
      <c r="A40" s="1"/>
    </row>
    <row r="41" spans="1:26" ht="15.75" customHeight="1" x14ac:dyDescent="0.25">
      <c r="A41" s="1"/>
    </row>
    <row r="42" spans="1:26" ht="15.75" customHeight="1" x14ac:dyDescent="0.25">
      <c r="A42" s="1"/>
    </row>
    <row r="43" spans="1:26" ht="15.75" customHeight="1" x14ac:dyDescent="0.25">
      <c r="A43" s="1"/>
    </row>
    <row r="44" spans="1:26" ht="15.75" customHeight="1" x14ac:dyDescent="0.25">
      <c r="A44" s="1"/>
    </row>
    <row r="45" spans="1:26" ht="15.75" customHeight="1" x14ac:dyDescent="0.25">
      <c r="A45" s="1"/>
    </row>
    <row r="46" spans="1:26" ht="15.75" customHeight="1" x14ac:dyDescent="0.25">
      <c r="A46" s="1"/>
    </row>
    <row r="47" spans="1:26" ht="15.75" customHeight="1" x14ac:dyDescent="0.25">
      <c r="A47" s="1"/>
    </row>
    <row r="48" spans="1:26" ht="15.75" customHeight="1" x14ac:dyDescent="0.25">
      <c r="A48" s="1"/>
    </row>
    <row r="49" spans="1:1" ht="15.75" customHeight="1" x14ac:dyDescent="0.25">
      <c r="A49" s="1"/>
    </row>
    <row r="50" spans="1:1" ht="15.75" customHeight="1" x14ac:dyDescent="0.25">
      <c r="A50" s="1"/>
    </row>
    <row r="51" spans="1:1" ht="15.75" customHeight="1" x14ac:dyDescent="0.25">
      <c r="A51" s="1"/>
    </row>
    <row r="52" spans="1:1" ht="15.75" customHeight="1" x14ac:dyDescent="0.25">
      <c r="A52" s="1"/>
    </row>
    <row r="53" spans="1:1" ht="15.75" customHeight="1" x14ac:dyDescent="0.25">
      <c r="A53" s="1"/>
    </row>
    <row r="54" spans="1:1" ht="15.75" customHeight="1" x14ac:dyDescent="0.25">
      <c r="A54" s="1"/>
    </row>
    <row r="55" spans="1:1" ht="15.75" customHeight="1" x14ac:dyDescent="0.25">
      <c r="A55" s="1"/>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U1000"/>
  <sheetViews>
    <sheetView workbookViewId="0"/>
  </sheetViews>
  <sheetFormatPr baseColWidth="10" defaultColWidth="14.42578125" defaultRowHeight="15" customHeight="1" x14ac:dyDescent="0.25"/>
  <cols>
    <col min="1" max="1" width="10.5703125" customWidth="1"/>
    <col min="2" max="2" width="40.42578125" customWidth="1"/>
    <col min="3" max="3" width="74.85546875" customWidth="1"/>
    <col min="4" max="4" width="135" customWidth="1"/>
    <col min="5" max="5" width="144.5703125" customWidth="1"/>
    <col min="6" max="26" width="10.5703125" customWidth="1"/>
  </cols>
  <sheetData>
    <row r="1" spans="1:21" ht="33.75" x14ac:dyDescent="0.25">
      <c r="A1" s="1"/>
      <c r="B1" s="271" t="s">
        <v>148</v>
      </c>
      <c r="C1" s="145"/>
      <c r="D1" s="145"/>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ht="30" x14ac:dyDescent="0.25">
      <c r="A3" s="1"/>
      <c r="B3" s="90"/>
      <c r="C3" s="91" t="s">
        <v>149</v>
      </c>
      <c r="D3" s="91" t="s">
        <v>150</v>
      </c>
      <c r="E3" s="1"/>
      <c r="F3" s="1"/>
      <c r="G3" s="1"/>
      <c r="H3" s="1"/>
      <c r="I3" s="1"/>
      <c r="J3" s="1"/>
      <c r="K3" s="1"/>
      <c r="L3" s="1"/>
      <c r="M3" s="1"/>
      <c r="N3" s="1"/>
      <c r="O3" s="1"/>
      <c r="P3" s="1"/>
      <c r="Q3" s="1"/>
      <c r="R3" s="1"/>
      <c r="S3" s="1"/>
      <c r="T3" s="1"/>
      <c r="U3" s="1"/>
    </row>
    <row r="4" spans="1:21" ht="33.75" x14ac:dyDescent="0.25">
      <c r="A4" s="92" t="s">
        <v>151</v>
      </c>
      <c r="B4" s="93" t="s">
        <v>152</v>
      </c>
      <c r="C4" s="94" t="s">
        <v>153</v>
      </c>
      <c r="D4" s="95" t="s">
        <v>154</v>
      </c>
      <c r="E4" s="1"/>
      <c r="F4" s="1"/>
      <c r="G4" s="1"/>
      <c r="H4" s="1"/>
      <c r="I4" s="1"/>
      <c r="J4" s="1"/>
      <c r="K4" s="1"/>
      <c r="L4" s="1"/>
      <c r="M4" s="1"/>
      <c r="N4" s="1"/>
      <c r="O4" s="1"/>
      <c r="P4" s="1"/>
      <c r="Q4" s="1"/>
      <c r="R4" s="1"/>
      <c r="S4" s="1"/>
      <c r="T4" s="1"/>
      <c r="U4" s="1"/>
    </row>
    <row r="5" spans="1:21" ht="67.5" x14ac:dyDescent="0.25">
      <c r="A5" s="92" t="s">
        <v>155</v>
      </c>
      <c r="B5" s="96" t="s">
        <v>156</v>
      </c>
      <c r="C5" s="97" t="s">
        <v>157</v>
      </c>
      <c r="D5" s="98" t="s">
        <v>158</v>
      </c>
      <c r="E5" s="1"/>
      <c r="F5" s="1"/>
      <c r="G5" s="1"/>
      <c r="H5" s="1"/>
      <c r="I5" s="1"/>
      <c r="J5" s="1"/>
      <c r="K5" s="1"/>
      <c r="L5" s="1"/>
      <c r="M5" s="1"/>
      <c r="N5" s="1"/>
      <c r="O5" s="1"/>
      <c r="P5" s="1"/>
      <c r="Q5" s="1"/>
      <c r="R5" s="1"/>
      <c r="S5" s="1"/>
      <c r="T5" s="1"/>
      <c r="U5" s="1"/>
    </row>
    <row r="6" spans="1:21" ht="67.5" x14ac:dyDescent="0.25">
      <c r="A6" s="92" t="s">
        <v>126</v>
      </c>
      <c r="B6" s="99" t="s">
        <v>159</v>
      </c>
      <c r="C6" s="97" t="s">
        <v>160</v>
      </c>
      <c r="D6" s="98" t="s">
        <v>161</v>
      </c>
      <c r="E6" s="1"/>
      <c r="F6" s="1"/>
      <c r="G6" s="1"/>
      <c r="H6" s="1"/>
      <c r="I6" s="1"/>
      <c r="J6" s="1"/>
      <c r="K6" s="1"/>
      <c r="L6" s="1"/>
      <c r="M6" s="1"/>
      <c r="N6" s="1"/>
      <c r="O6" s="1"/>
      <c r="P6" s="1"/>
      <c r="Q6" s="1"/>
      <c r="R6" s="1"/>
      <c r="S6" s="1"/>
      <c r="T6" s="1"/>
      <c r="U6" s="1"/>
    </row>
    <row r="7" spans="1:21" ht="101.25" x14ac:dyDescent="0.25">
      <c r="A7" s="92" t="s">
        <v>162</v>
      </c>
      <c r="B7" s="100" t="s">
        <v>163</v>
      </c>
      <c r="C7" s="97" t="s">
        <v>164</v>
      </c>
      <c r="D7" s="98" t="s">
        <v>165</v>
      </c>
      <c r="E7" s="1"/>
      <c r="F7" s="1"/>
      <c r="G7" s="1"/>
      <c r="H7" s="1"/>
      <c r="I7" s="1"/>
      <c r="J7" s="1"/>
      <c r="K7" s="1"/>
      <c r="L7" s="1"/>
      <c r="M7" s="1"/>
      <c r="N7" s="1"/>
      <c r="O7" s="1"/>
      <c r="P7" s="1"/>
      <c r="Q7" s="1"/>
      <c r="R7" s="1"/>
      <c r="S7" s="1"/>
      <c r="T7" s="1"/>
      <c r="U7" s="1"/>
    </row>
    <row r="8" spans="1:21" ht="67.5" x14ac:dyDescent="0.25">
      <c r="A8" s="92" t="s">
        <v>166</v>
      </c>
      <c r="B8" s="101" t="s">
        <v>167</v>
      </c>
      <c r="C8" s="97" t="s">
        <v>168</v>
      </c>
      <c r="D8" s="98" t="s">
        <v>169</v>
      </c>
      <c r="E8" s="1"/>
      <c r="F8" s="1"/>
      <c r="G8" s="1"/>
      <c r="H8" s="1"/>
      <c r="I8" s="1"/>
      <c r="J8" s="1"/>
      <c r="K8" s="1"/>
      <c r="L8" s="1"/>
      <c r="M8" s="1"/>
      <c r="N8" s="1"/>
      <c r="O8" s="1"/>
      <c r="P8" s="1"/>
      <c r="Q8" s="1"/>
      <c r="R8" s="1"/>
      <c r="S8" s="1"/>
      <c r="T8" s="1"/>
      <c r="U8" s="1"/>
    </row>
    <row r="9" spans="1:21" ht="20.25" x14ac:dyDescent="0.25">
      <c r="A9" s="92"/>
      <c r="B9" s="92"/>
      <c r="C9" s="102"/>
      <c r="D9" s="102"/>
      <c r="E9" s="1"/>
      <c r="F9" s="1"/>
      <c r="G9" s="1"/>
      <c r="H9" s="1"/>
      <c r="I9" s="1"/>
      <c r="J9" s="1"/>
      <c r="K9" s="1"/>
      <c r="L9" s="1"/>
      <c r="M9" s="1"/>
      <c r="N9" s="1"/>
      <c r="O9" s="1"/>
      <c r="P9" s="1"/>
      <c r="Q9" s="1"/>
      <c r="R9" s="1"/>
      <c r="S9" s="1"/>
      <c r="T9" s="1"/>
      <c r="U9" s="1"/>
    </row>
    <row r="10" spans="1:21" ht="16.5" x14ac:dyDescent="0.25">
      <c r="A10" s="92"/>
      <c r="B10" s="103"/>
      <c r="C10" s="103"/>
      <c r="D10" s="103"/>
      <c r="E10" s="1"/>
      <c r="F10" s="1"/>
      <c r="G10" s="1"/>
      <c r="H10" s="1"/>
      <c r="I10" s="1"/>
      <c r="J10" s="1"/>
      <c r="K10" s="1"/>
      <c r="L10" s="1"/>
      <c r="M10" s="1"/>
      <c r="N10" s="1"/>
      <c r="O10" s="1"/>
      <c r="P10" s="1"/>
      <c r="Q10" s="1"/>
      <c r="R10" s="1"/>
      <c r="S10" s="1"/>
      <c r="T10" s="1"/>
      <c r="U10" s="1"/>
    </row>
    <row r="11" spans="1:21" x14ac:dyDescent="0.25">
      <c r="A11" s="92"/>
      <c r="B11" s="92" t="s">
        <v>170</v>
      </c>
      <c r="C11" s="92" t="s">
        <v>171</v>
      </c>
      <c r="D11" s="92" t="s">
        <v>172</v>
      </c>
      <c r="E11" s="1"/>
      <c r="F11" s="1"/>
      <c r="G11" s="1"/>
      <c r="H11" s="1"/>
      <c r="I11" s="1"/>
      <c r="J11" s="1"/>
      <c r="K11" s="1"/>
      <c r="L11" s="1"/>
      <c r="M11" s="1"/>
      <c r="N11" s="1"/>
      <c r="O11" s="1"/>
      <c r="P11" s="1"/>
      <c r="Q11" s="1"/>
      <c r="R11" s="1"/>
      <c r="S11" s="1"/>
      <c r="T11" s="1"/>
      <c r="U11" s="1"/>
    </row>
    <row r="12" spans="1:21" x14ac:dyDescent="0.25">
      <c r="A12" s="92"/>
      <c r="B12" s="92" t="s">
        <v>173</v>
      </c>
      <c r="C12" s="92" t="s">
        <v>174</v>
      </c>
      <c r="D12" s="92" t="s">
        <v>175</v>
      </c>
      <c r="E12" s="1"/>
      <c r="F12" s="1"/>
      <c r="G12" s="1"/>
      <c r="H12" s="1"/>
      <c r="I12" s="1"/>
      <c r="J12" s="1"/>
      <c r="K12" s="1"/>
      <c r="L12" s="1"/>
      <c r="M12" s="1"/>
      <c r="N12" s="1"/>
      <c r="O12" s="1"/>
      <c r="P12" s="1"/>
      <c r="Q12" s="1"/>
      <c r="R12" s="1"/>
      <c r="S12" s="1"/>
      <c r="T12" s="1"/>
      <c r="U12" s="1"/>
    </row>
    <row r="13" spans="1:21" x14ac:dyDescent="0.25">
      <c r="A13" s="92"/>
      <c r="B13" s="92"/>
      <c r="C13" s="92" t="s">
        <v>176</v>
      </c>
      <c r="D13" s="92" t="s">
        <v>102</v>
      </c>
      <c r="E13" s="1"/>
      <c r="F13" s="1"/>
      <c r="G13" s="1"/>
      <c r="H13" s="1"/>
      <c r="I13" s="1"/>
      <c r="J13" s="1"/>
      <c r="K13" s="1"/>
      <c r="L13" s="1"/>
      <c r="M13" s="1"/>
      <c r="N13" s="1"/>
      <c r="O13" s="1"/>
      <c r="P13" s="1"/>
      <c r="Q13" s="1"/>
      <c r="R13" s="1"/>
      <c r="S13" s="1"/>
      <c r="T13" s="1"/>
      <c r="U13" s="1"/>
    </row>
    <row r="14" spans="1:21" x14ac:dyDescent="0.25">
      <c r="A14" s="92"/>
      <c r="B14" s="92"/>
      <c r="C14" s="92" t="s">
        <v>177</v>
      </c>
      <c r="D14" s="92" t="s">
        <v>178</v>
      </c>
      <c r="E14" s="1"/>
      <c r="F14" s="1"/>
      <c r="G14" s="1"/>
      <c r="H14" s="1"/>
      <c r="I14" s="1"/>
      <c r="J14" s="1"/>
      <c r="K14" s="1"/>
      <c r="L14" s="1"/>
      <c r="M14" s="1"/>
      <c r="N14" s="1"/>
      <c r="O14" s="1"/>
      <c r="P14" s="1"/>
      <c r="Q14" s="1"/>
      <c r="R14" s="1"/>
      <c r="S14" s="1"/>
      <c r="T14" s="1"/>
      <c r="U14" s="1"/>
    </row>
    <row r="15" spans="1:21" x14ac:dyDescent="0.25">
      <c r="A15" s="92"/>
      <c r="B15" s="92"/>
      <c r="C15" s="92" t="s">
        <v>179</v>
      </c>
      <c r="D15" s="92" t="s">
        <v>180</v>
      </c>
      <c r="E15" s="1"/>
      <c r="F15" s="1"/>
      <c r="G15" s="1"/>
      <c r="H15" s="1"/>
      <c r="I15" s="1"/>
      <c r="J15" s="1"/>
      <c r="K15" s="1"/>
      <c r="L15" s="1"/>
      <c r="M15" s="1"/>
      <c r="N15" s="1"/>
      <c r="O15" s="1"/>
      <c r="P15" s="1"/>
      <c r="Q15" s="1"/>
      <c r="R15" s="1"/>
      <c r="S15" s="1"/>
      <c r="T15" s="1"/>
      <c r="U15" s="1"/>
    </row>
    <row r="16" spans="1:21" x14ac:dyDescent="0.25">
      <c r="A16" s="92"/>
      <c r="B16" s="92"/>
      <c r="C16" s="92"/>
      <c r="D16" s="92"/>
      <c r="E16" s="1"/>
      <c r="F16" s="1"/>
      <c r="G16" s="1"/>
      <c r="H16" s="1"/>
      <c r="I16" s="1"/>
      <c r="J16" s="1"/>
      <c r="K16" s="1"/>
      <c r="L16" s="1"/>
      <c r="M16" s="1"/>
      <c r="N16" s="1"/>
      <c r="O16" s="1"/>
    </row>
    <row r="17" spans="1:15" x14ac:dyDescent="0.25">
      <c r="A17" s="92"/>
      <c r="B17" s="92"/>
      <c r="C17" s="92"/>
      <c r="D17" s="92"/>
      <c r="E17" s="1"/>
      <c r="F17" s="1"/>
      <c r="G17" s="1"/>
      <c r="H17" s="1"/>
      <c r="I17" s="1"/>
      <c r="J17" s="1"/>
      <c r="K17" s="1"/>
      <c r="L17" s="1"/>
      <c r="M17" s="1"/>
      <c r="N17" s="1"/>
      <c r="O17" s="1"/>
    </row>
    <row r="18" spans="1:15" x14ac:dyDescent="0.25">
      <c r="A18" s="92"/>
      <c r="B18" s="1"/>
      <c r="C18" s="1"/>
      <c r="D18" s="1"/>
      <c r="E18" s="1"/>
      <c r="F18" s="1"/>
      <c r="G18" s="1"/>
      <c r="H18" s="1"/>
      <c r="I18" s="1"/>
      <c r="J18" s="1"/>
      <c r="K18" s="1"/>
      <c r="L18" s="1"/>
      <c r="M18" s="1"/>
      <c r="N18" s="1"/>
      <c r="O18" s="1"/>
    </row>
    <row r="19" spans="1:15" x14ac:dyDescent="0.25">
      <c r="A19" s="92"/>
      <c r="B19" s="1"/>
      <c r="C19" s="1"/>
      <c r="D19" s="1"/>
      <c r="E19" s="1"/>
      <c r="F19" s="1"/>
      <c r="G19" s="1"/>
      <c r="H19" s="1"/>
      <c r="I19" s="1"/>
      <c r="J19" s="1"/>
      <c r="K19" s="1"/>
      <c r="L19" s="1"/>
      <c r="M19" s="1"/>
      <c r="N19" s="1"/>
      <c r="O19" s="1"/>
    </row>
    <row r="20" spans="1:15" x14ac:dyDescent="0.25">
      <c r="A20" s="92"/>
      <c r="B20" s="1"/>
      <c r="C20" s="1"/>
      <c r="D20" s="1"/>
      <c r="E20" s="1"/>
      <c r="F20" s="1"/>
      <c r="G20" s="1"/>
      <c r="H20" s="1"/>
      <c r="I20" s="1"/>
      <c r="J20" s="1"/>
      <c r="K20" s="1"/>
      <c r="L20" s="1"/>
      <c r="M20" s="1"/>
      <c r="N20" s="1"/>
      <c r="O20" s="1"/>
    </row>
    <row r="21" spans="1:15" ht="15.75" customHeight="1" x14ac:dyDescent="0.25">
      <c r="A21" s="92"/>
      <c r="B21" s="1"/>
      <c r="C21" s="1"/>
      <c r="D21" s="1"/>
      <c r="E21" s="1"/>
      <c r="F21" s="1"/>
      <c r="G21" s="1"/>
      <c r="H21" s="1"/>
      <c r="I21" s="1"/>
      <c r="J21" s="1"/>
      <c r="K21" s="1"/>
      <c r="L21" s="1"/>
      <c r="M21" s="1"/>
      <c r="N21" s="1"/>
      <c r="O21" s="1"/>
    </row>
    <row r="22" spans="1:15" ht="15.75" customHeight="1" x14ac:dyDescent="0.25">
      <c r="A22" s="92"/>
      <c r="B22" s="92"/>
      <c r="C22" s="102"/>
      <c r="D22" s="102"/>
      <c r="E22" s="1"/>
      <c r="F22" s="1"/>
      <c r="G22" s="1"/>
      <c r="H22" s="1"/>
      <c r="I22" s="1"/>
      <c r="J22" s="1"/>
      <c r="K22" s="1"/>
      <c r="L22" s="1"/>
      <c r="M22" s="1"/>
      <c r="N22" s="1"/>
      <c r="O22" s="1"/>
    </row>
    <row r="23" spans="1:15" ht="15.75" customHeight="1" x14ac:dyDescent="0.25">
      <c r="A23" s="92"/>
      <c r="B23" s="92"/>
      <c r="C23" s="102"/>
      <c r="D23" s="102"/>
      <c r="E23" s="1"/>
      <c r="F23" s="1"/>
      <c r="G23" s="1"/>
      <c r="H23" s="1"/>
      <c r="I23" s="1"/>
      <c r="J23" s="1"/>
      <c r="K23" s="1"/>
      <c r="L23" s="1"/>
      <c r="M23" s="1"/>
      <c r="N23" s="1"/>
      <c r="O23" s="1"/>
    </row>
    <row r="24" spans="1:15" ht="15.75" customHeight="1" x14ac:dyDescent="0.25">
      <c r="A24" s="92"/>
      <c r="B24" s="92"/>
      <c r="C24" s="102"/>
      <c r="D24" s="102"/>
      <c r="E24" s="1"/>
      <c r="F24" s="1"/>
      <c r="G24" s="1"/>
      <c r="H24" s="1"/>
      <c r="I24" s="1"/>
      <c r="J24" s="1"/>
      <c r="K24" s="1"/>
      <c r="L24" s="1"/>
      <c r="M24" s="1"/>
      <c r="N24" s="1"/>
      <c r="O24" s="1"/>
    </row>
    <row r="25" spans="1:15" ht="15.75" customHeight="1" x14ac:dyDescent="0.25">
      <c r="A25" s="92"/>
      <c r="B25" s="92"/>
      <c r="C25" s="102"/>
      <c r="D25" s="102"/>
      <c r="E25" s="1"/>
      <c r="F25" s="1"/>
      <c r="G25" s="1"/>
      <c r="H25" s="1"/>
      <c r="I25" s="1"/>
      <c r="J25" s="1"/>
      <c r="K25" s="1"/>
      <c r="L25" s="1"/>
      <c r="M25" s="1"/>
      <c r="N25" s="1"/>
      <c r="O25" s="1"/>
    </row>
    <row r="26" spans="1:15" ht="15.75" customHeight="1" x14ac:dyDescent="0.25">
      <c r="A26" s="92"/>
      <c r="B26" s="92"/>
      <c r="C26" s="102"/>
      <c r="D26" s="102"/>
      <c r="E26" s="1"/>
      <c r="F26" s="1"/>
      <c r="G26" s="1"/>
      <c r="H26" s="1"/>
      <c r="I26" s="1"/>
      <c r="J26" s="1"/>
      <c r="K26" s="1"/>
      <c r="L26" s="1"/>
      <c r="M26" s="1"/>
      <c r="N26" s="1"/>
      <c r="O26" s="1"/>
    </row>
    <row r="27" spans="1:15" ht="15.75" customHeight="1" x14ac:dyDescent="0.25">
      <c r="A27" s="92"/>
      <c r="B27" s="92"/>
      <c r="C27" s="102"/>
      <c r="D27" s="102"/>
      <c r="E27" s="1"/>
      <c r="F27" s="1"/>
      <c r="G27" s="1"/>
      <c r="H27" s="1"/>
      <c r="I27" s="1"/>
      <c r="J27" s="1"/>
      <c r="K27" s="1"/>
      <c r="L27" s="1"/>
      <c r="M27" s="1"/>
      <c r="N27" s="1"/>
      <c r="O27" s="1"/>
    </row>
    <row r="28" spans="1:15" ht="15.75" customHeight="1" x14ac:dyDescent="0.25">
      <c r="A28" s="92"/>
      <c r="B28" s="92"/>
      <c r="C28" s="102"/>
      <c r="D28" s="102"/>
      <c r="E28" s="1"/>
      <c r="F28" s="1"/>
      <c r="G28" s="1"/>
      <c r="H28" s="1"/>
      <c r="I28" s="1"/>
      <c r="J28" s="1"/>
      <c r="K28" s="1"/>
      <c r="L28" s="1"/>
      <c r="M28" s="1"/>
      <c r="N28" s="1"/>
      <c r="O28" s="1"/>
    </row>
    <row r="29" spans="1:15" ht="15.75" customHeight="1" x14ac:dyDescent="0.25">
      <c r="A29" s="92"/>
      <c r="B29" s="92"/>
      <c r="C29" s="102"/>
      <c r="D29" s="102"/>
      <c r="E29" s="1"/>
      <c r="F29" s="1"/>
      <c r="G29" s="1"/>
      <c r="H29" s="1"/>
      <c r="I29" s="1"/>
      <c r="J29" s="1"/>
      <c r="K29" s="1"/>
      <c r="L29" s="1"/>
      <c r="M29" s="1"/>
      <c r="N29" s="1"/>
      <c r="O29" s="1"/>
    </row>
    <row r="30" spans="1:15" ht="15.75" customHeight="1" x14ac:dyDescent="0.25">
      <c r="A30" s="92"/>
      <c r="B30" s="92"/>
      <c r="C30" s="102"/>
      <c r="D30" s="102"/>
      <c r="E30" s="1"/>
      <c r="F30" s="1"/>
      <c r="G30" s="1"/>
      <c r="H30" s="1"/>
      <c r="I30" s="1"/>
      <c r="J30" s="1"/>
      <c r="K30" s="1"/>
      <c r="L30" s="1"/>
      <c r="M30" s="1"/>
      <c r="N30" s="1"/>
      <c r="O30" s="1"/>
    </row>
    <row r="31" spans="1:15" ht="15.75" customHeight="1" x14ac:dyDescent="0.25">
      <c r="A31" s="92"/>
      <c r="B31" s="92"/>
      <c r="C31" s="102"/>
      <c r="D31" s="102"/>
      <c r="E31" s="1"/>
      <c r="F31" s="1"/>
      <c r="G31" s="1"/>
      <c r="H31" s="1"/>
      <c r="I31" s="1"/>
      <c r="J31" s="1"/>
      <c r="K31" s="1"/>
      <c r="L31" s="1"/>
      <c r="M31" s="1"/>
      <c r="N31" s="1"/>
      <c r="O31" s="1"/>
    </row>
    <row r="32" spans="1:15" ht="15.75" customHeight="1" x14ac:dyDescent="0.25">
      <c r="A32" s="92"/>
      <c r="B32" s="92"/>
      <c r="C32" s="102"/>
      <c r="D32" s="102"/>
      <c r="E32" s="1"/>
      <c r="F32" s="1"/>
      <c r="G32" s="1"/>
      <c r="H32" s="1"/>
      <c r="I32" s="1"/>
      <c r="J32" s="1"/>
      <c r="K32" s="1"/>
      <c r="L32" s="1"/>
      <c r="M32" s="1"/>
      <c r="N32" s="1"/>
      <c r="O32" s="1"/>
    </row>
    <row r="33" spans="1:15" ht="15.75" customHeight="1" x14ac:dyDescent="0.25">
      <c r="A33" s="92"/>
      <c r="B33" s="92"/>
      <c r="C33" s="102"/>
      <c r="D33" s="102"/>
      <c r="E33" s="1"/>
      <c r="F33" s="1"/>
      <c r="G33" s="1"/>
      <c r="H33" s="1"/>
      <c r="I33" s="1"/>
      <c r="J33" s="1"/>
      <c r="K33" s="1"/>
      <c r="L33" s="1"/>
      <c r="M33" s="1"/>
      <c r="N33" s="1"/>
      <c r="O33" s="1"/>
    </row>
    <row r="34" spans="1:15" ht="15.75" customHeight="1" x14ac:dyDescent="0.25">
      <c r="A34" s="92"/>
      <c r="B34" s="92"/>
      <c r="C34" s="102"/>
      <c r="D34" s="102"/>
      <c r="E34" s="1"/>
      <c r="F34" s="1"/>
      <c r="G34" s="1"/>
      <c r="H34" s="1"/>
      <c r="I34" s="1"/>
      <c r="J34" s="1"/>
      <c r="K34" s="1"/>
      <c r="L34" s="1"/>
      <c r="M34" s="1"/>
      <c r="N34" s="1"/>
      <c r="O34" s="1"/>
    </row>
    <row r="35" spans="1:15" ht="15.75" customHeight="1" x14ac:dyDescent="0.25">
      <c r="A35" s="92"/>
      <c r="B35" s="92"/>
      <c r="C35" s="102"/>
      <c r="D35" s="102"/>
      <c r="E35" s="1"/>
      <c r="F35" s="1"/>
      <c r="G35" s="1"/>
      <c r="H35" s="1"/>
      <c r="I35" s="1"/>
      <c r="J35" s="1"/>
      <c r="K35" s="1"/>
      <c r="L35" s="1"/>
      <c r="M35" s="1"/>
      <c r="N35" s="1"/>
      <c r="O35" s="1"/>
    </row>
    <row r="36" spans="1:15" ht="15.75" customHeight="1" x14ac:dyDescent="0.25">
      <c r="A36" s="92"/>
      <c r="B36" s="92"/>
      <c r="C36" s="102"/>
      <c r="D36" s="102"/>
      <c r="E36" s="1"/>
      <c r="F36" s="1"/>
      <c r="G36" s="1"/>
      <c r="H36" s="1"/>
      <c r="I36" s="1"/>
      <c r="J36" s="1"/>
      <c r="K36" s="1"/>
      <c r="L36" s="1"/>
      <c r="M36" s="1"/>
      <c r="N36" s="1"/>
      <c r="O36" s="1"/>
    </row>
    <row r="37" spans="1:15" ht="15.75" customHeight="1" x14ac:dyDescent="0.25">
      <c r="A37" s="92"/>
      <c r="B37" s="92"/>
      <c r="C37" s="102"/>
      <c r="D37" s="102"/>
      <c r="E37" s="1"/>
      <c r="F37" s="1"/>
      <c r="G37" s="1"/>
      <c r="H37" s="1"/>
      <c r="I37" s="1"/>
      <c r="J37" s="1"/>
      <c r="K37" s="1"/>
      <c r="L37" s="1"/>
      <c r="M37" s="1"/>
      <c r="N37" s="1"/>
      <c r="O37" s="1"/>
    </row>
    <row r="38" spans="1:15" ht="15.75" customHeight="1" x14ac:dyDescent="0.25">
      <c r="A38" s="92"/>
      <c r="B38" s="92"/>
      <c r="C38" s="102"/>
      <c r="D38" s="102"/>
      <c r="E38" s="1"/>
      <c r="F38" s="1"/>
      <c r="G38" s="1"/>
      <c r="H38" s="1"/>
      <c r="I38" s="1"/>
      <c r="J38" s="1"/>
      <c r="K38" s="1"/>
      <c r="L38" s="1"/>
      <c r="M38" s="1"/>
      <c r="N38" s="1"/>
      <c r="O38" s="1"/>
    </row>
    <row r="39" spans="1:15" ht="15.75" customHeight="1" x14ac:dyDescent="0.25">
      <c r="A39" s="92"/>
      <c r="B39" s="92"/>
      <c r="C39" s="102"/>
      <c r="D39" s="102"/>
      <c r="E39" s="1"/>
      <c r="F39" s="1"/>
      <c r="G39" s="1"/>
      <c r="H39" s="1"/>
      <c r="I39" s="1"/>
      <c r="J39" s="1"/>
      <c r="K39" s="1"/>
      <c r="L39" s="1"/>
      <c r="M39" s="1"/>
      <c r="N39" s="1"/>
      <c r="O39" s="1"/>
    </row>
    <row r="40" spans="1:15" ht="15.75" customHeight="1" x14ac:dyDescent="0.25">
      <c r="A40" s="92"/>
      <c r="B40" s="92"/>
      <c r="C40" s="102"/>
      <c r="D40" s="102"/>
      <c r="E40" s="1"/>
      <c r="F40" s="1"/>
      <c r="G40" s="1"/>
      <c r="H40" s="1"/>
      <c r="I40" s="1"/>
      <c r="J40" s="1"/>
      <c r="K40" s="1"/>
      <c r="L40" s="1"/>
      <c r="M40" s="1"/>
      <c r="N40" s="1"/>
      <c r="O40" s="1"/>
    </row>
    <row r="41" spans="1:15" ht="15.75" customHeight="1" x14ac:dyDescent="0.25">
      <c r="A41" s="92"/>
      <c r="B41" s="92"/>
      <c r="C41" s="102"/>
      <c r="D41" s="102"/>
      <c r="E41" s="1"/>
      <c r="F41" s="1"/>
      <c r="G41" s="1"/>
      <c r="H41" s="1"/>
      <c r="I41" s="1"/>
      <c r="J41" s="1"/>
      <c r="K41" s="1"/>
      <c r="L41" s="1"/>
      <c r="M41" s="1"/>
      <c r="N41" s="1"/>
      <c r="O41" s="1"/>
    </row>
    <row r="42" spans="1:15" ht="15.75" customHeight="1" x14ac:dyDescent="0.25">
      <c r="A42" s="92"/>
      <c r="B42" s="92"/>
      <c r="C42" s="102"/>
      <c r="D42" s="102"/>
      <c r="E42" s="1"/>
      <c r="F42" s="1"/>
      <c r="G42" s="1"/>
      <c r="H42" s="1"/>
      <c r="I42" s="1"/>
      <c r="J42" s="1"/>
      <c r="K42" s="1"/>
      <c r="L42" s="1"/>
      <c r="M42" s="1"/>
      <c r="N42" s="1"/>
      <c r="O42" s="1"/>
    </row>
    <row r="43" spans="1:15" ht="15.75" customHeight="1" x14ac:dyDescent="0.25">
      <c r="A43" s="92"/>
      <c r="B43" s="92"/>
      <c r="C43" s="102"/>
      <c r="D43" s="102"/>
      <c r="E43" s="1"/>
      <c r="F43" s="1"/>
      <c r="G43" s="1"/>
      <c r="H43" s="1"/>
      <c r="I43" s="1"/>
      <c r="J43" s="1"/>
      <c r="K43" s="1"/>
      <c r="L43" s="1"/>
      <c r="M43" s="1"/>
      <c r="N43" s="1"/>
      <c r="O43" s="1"/>
    </row>
    <row r="44" spans="1:15" ht="15.75" customHeight="1" x14ac:dyDescent="0.25">
      <c r="A44" s="92"/>
      <c r="B44" s="92"/>
      <c r="C44" s="102"/>
      <c r="D44" s="102"/>
      <c r="E44" s="1"/>
      <c r="F44" s="1"/>
      <c r="G44" s="1"/>
      <c r="H44" s="1"/>
      <c r="I44" s="1"/>
      <c r="J44" s="1"/>
      <c r="K44" s="1"/>
      <c r="L44" s="1"/>
      <c r="M44" s="1"/>
      <c r="N44" s="1"/>
      <c r="O44" s="1"/>
    </row>
    <row r="45" spans="1:15" ht="15.75" customHeight="1" x14ac:dyDescent="0.25">
      <c r="A45" s="92"/>
      <c r="B45" s="92"/>
      <c r="C45" s="102"/>
      <c r="D45" s="102"/>
      <c r="E45" s="1"/>
      <c r="F45" s="1"/>
      <c r="G45" s="1"/>
      <c r="H45" s="1"/>
      <c r="I45" s="1"/>
      <c r="J45" s="1"/>
      <c r="K45" s="1"/>
      <c r="L45" s="1"/>
      <c r="M45" s="1"/>
      <c r="N45" s="1"/>
      <c r="O45" s="1"/>
    </row>
    <row r="46" spans="1:15" ht="15.75" customHeight="1" x14ac:dyDescent="0.25">
      <c r="A46" s="92"/>
      <c r="B46" s="92"/>
      <c r="C46" s="102"/>
      <c r="D46" s="102"/>
      <c r="E46" s="1"/>
      <c r="F46" s="1"/>
      <c r="G46" s="1"/>
      <c r="H46" s="1"/>
      <c r="I46" s="1"/>
      <c r="J46" s="1"/>
      <c r="K46" s="1"/>
      <c r="L46" s="1"/>
      <c r="M46" s="1"/>
      <c r="N46" s="1"/>
      <c r="O46" s="1"/>
    </row>
    <row r="47" spans="1:15" ht="15.75" customHeight="1" x14ac:dyDescent="0.25">
      <c r="A47" s="92"/>
      <c r="B47" s="92"/>
      <c r="C47" s="102"/>
      <c r="D47" s="102"/>
      <c r="E47" s="1"/>
      <c r="F47" s="1"/>
      <c r="G47" s="1"/>
      <c r="H47" s="1"/>
      <c r="I47" s="1"/>
      <c r="J47" s="1"/>
      <c r="K47" s="1"/>
      <c r="L47" s="1"/>
      <c r="M47" s="1"/>
      <c r="N47" s="1"/>
      <c r="O47" s="1"/>
    </row>
    <row r="48" spans="1:15" ht="15.75" customHeight="1" x14ac:dyDescent="0.25">
      <c r="A48" s="92"/>
      <c r="B48" s="92"/>
      <c r="C48" s="102"/>
      <c r="D48" s="102"/>
      <c r="E48" s="1"/>
      <c r="F48" s="1"/>
      <c r="G48" s="1"/>
      <c r="H48" s="1"/>
      <c r="I48" s="1"/>
      <c r="J48" s="1"/>
      <c r="K48" s="1"/>
      <c r="L48" s="1"/>
      <c r="M48" s="1"/>
      <c r="N48" s="1"/>
      <c r="O48" s="1"/>
    </row>
    <row r="49" spans="1:15" ht="15.75" customHeight="1" x14ac:dyDescent="0.25">
      <c r="A49" s="92"/>
      <c r="B49" s="92"/>
      <c r="C49" s="102"/>
      <c r="D49" s="102"/>
      <c r="E49" s="1"/>
      <c r="F49" s="1"/>
      <c r="G49" s="1"/>
      <c r="H49" s="1"/>
      <c r="I49" s="1"/>
      <c r="J49" s="1"/>
      <c r="K49" s="1"/>
      <c r="L49" s="1"/>
      <c r="M49" s="1"/>
      <c r="N49" s="1"/>
      <c r="O49" s="1"/>
    </row>
    <row r="50" spans="1:15" ht="15.75" customHeight="1" x14ac:dyDescent="0.25">
      <c r="A50" s="92"/>
      <c r="B50" s="92"/>
      <c r="C50" s="102"/>
      <c r="D50" s="102"/>
      <c r="E50" s="1"/>
      <c r="F50" s="1"/>
      <c r="G50" s="1"/>
      <c r="H50" s="1"/>
      <c r="I50" s="1"/>
      <c r="J50" s="1"/>
      <c r="K50" s="1"/>
      <c r="L50" s="1"/>
      <c r="M50" s="1"/>
      <c r="N50" s="1"/>
      <c r="O50" s="1"/>
    </row>
    <row r="51" spans="1:15" ht="15.75" customHeight="1" x14ac:dyDescent="0.25">
      <c r="A51" s="92"/>
      <c r="B51" s="92"/>
      <c r="C51" s="102"/>
      <c r="D51" s="102"/>
      <c r="E51" s="1"/>
      <c r="F51" s="1"/>
      <c r="G51" s="1"/>
      <c r="H51" s="1"/>
      <c r="I51" s="1"/>
      <c r="J51" s="1"/>
      <c r="K51" s="1"/>
      <c r="L51" s="1"/>
      <c r="M51" s="1"/>
      <c r="N51" s="1"/>
      <c r="O51" s="1"/>
    </row>
    <row r="52" spans="1:15" ht="15.75" customHeight="1" x14ac:dyDescent="0.25">
      <c r="A52" s="92"/>
      <c r="B52" s="104"/>
      <c r="C52" s="105"/>
      <c r="D52" s="105"/>
    </row>
    <row r="53" spans="1:15" ht="15.75" customHeight="1" x14ac:dyDescent="0.25">
      <c r="A53" s="92"/>
      <c r="B53" s="104"/>
      <c r="C53" s="105"/>
      <c r="D53" s="105"/>
    </row>
    <row r="54" spans="1:15" ht="15.75" customHeight="1" x14ac:dyDescent="0.25">
      <c r="A54" s="92"/>
      <c r="B54" s="104"/>
      <c r="C54" s="105"/>
      <c r="D54" s="105"/>
    </row>
    <row r="55" spans="1:15" ht="15.75" customHeight="1" x14ac:dyDescent="0.25">
      <c r="A55" s="92"/>
      <c r="B55" s="104"/>
      <c r="C55" s="105"/>
      <c r="D55" s="105"/>
    </row>
    <row r="56" spans="1:15" ht="15.75" customHeight="1" x14ac:dyDescent="0.25">
      <c r="A56" s="92"/>
      <c r="B56" s="104"/>
      <c r="C56" s="105"/>
      <c r="D56" s="105"/>
    </row>
    <row r="57" spans="1:15" ht="15.75" customHeight="1" x14ac:dyDescent="0.25">
      <c r="A57" s="92"/>
      <c r="B57" s="104"/>
      <c r="C57" s="105"/>
      <c r="D57" s="105"/>
    </row>
    <row r="58" spans="1:15" ht="15.75" customHeight="1" x14ac:dyDescent="0.25">
      <c r="A58" s="92"/>
      <c r="B58" s="104"/>
      <c r="C58" s="105"/>
      <c r="D58" s="105"/>
    </row>
    <row r="59" spans="1:15" ht="15.75" customHeight="1" x14ac:dyDescent="0.25">
      <c r="A59" s="92"/>
      <c r="B59" s="104"/>
      <c r="C59" s="105"/>
      <c r="D59" s="105"/>
    </row>
    <row r="60" spans="1:15" ht="15.75" customHeight="1" x14ac:dyDescent="0.25">
      <c r="A60" s="92"/>
      <c r="B60" s="104"/>
      <c r="C60" s="105"/>
      <c r="D60" s="105"/>
    </row>
    <row r="61" spans="1:15" ht="15.75" customHeight="1" x14ac:dyDescent="0.25">
      <c r="A61" s="92"/>
      <c r="B61" s="104"/>
      <c r="C61" s="105"/>
      <c r="D61" s="105"/>
    </row>
    <row r="62" spans="1:15" ht="15.75" customHeight="1" x14ac:dyDescent="0.25">
      <c r="A62" s="92"/>
      <c r="B62" s="104"/>
      <c r="C62" s="105"/>
      <c r="D62" s="105"/>
    </row>
    <row r="63" spans="1:15" ht="15.75" customHeight="1" x14ac:dyDescent="0.25">
      <c r="A63" s="92"/>
      <c r="B63" s="104"/>
      <c r="C63" s="105"/>
      <c r="D63" s="105"/>
    </row>
    <row r="64" spans="1:15" ht="15.75" customHeight="1" x14ac:dyDescent="0.25">
      <c r="A64" s="92"/>
      <c r="B64" s="104"/>
      <c r="C64" s="105"/>
      <c r="D64" s="105"/>
    </row>
    <row r="65" spans="1:4" ht="15.75" customHeight="1" x14ac:dyDescent="0.25">
      <c r="A65" s="92"/>
      <c r="B65" s="104"/>
      <c r="C65" s="105"/>
      <c r="D65" s="105"/>
    </row>
    <row r="66" spans="1:4" ht="15.75" customHeight="1" x14ac:dyDescent="0.25">
      <c r="A66" s="92"/>
      <c r="B66" s="104"/>
      <c r="C66" s="105"/>
      <c r="D66" s="105"/>
    </row>
    <row r="67" spans="1:4" ht="15.75" customHeight="1" x14ac:dyDescent="0.25">
      <c r="A67" s="92"/>
      <c r="B67" s="104"/>
      <c r="C67" s="105"/>
      <c r="D67" s="105"/>
    </row>
    <row r="68" spans="1:4" ht="15.75" customHeight="1" x14ac:dyDescent="0.25">
      <c r="A68" s="92"/>
      <c r="B68" s="104"/>
      <c r="C68" s="105"/>
      <c r="D68" s="105"/>
    </row>
    <row r="69" spans="1:4" ht="15.75" customHeight="1" x14ac:dyDescent="0.25">
      <c r="A69" s="92"/>
      <c r="B69" s="104"/>
      <c r="C69" s="105"/>
      <c r="D69" s="105"/>
    </row>
    <row r="70" spans="1:4" ht="15.75" customHeight="1" x14ac:dyDescent="0.25">
      <c r="A70" s="92"/>
      <c r="B70" s="104"/>
      <c r="C70" s="105"/>
      <c r="D70" s="105"/>
    </row>
    <row r="71" spans="1:4" ht="15.75" customHeight="1" x14ac:dyDescent="0.25">
      <c r="A71" s="92"/>
      <c r="B71" s="104"/>
      <c r="C71" s="105"/>
      <c r="D71" s="105"/>
    </row>
    <row r="72" spans="1:4" ht="15.75" customHeight="1" x14ac:dyDescent="0.25">
      <c r="A72" s="92"/>
      <c r="B72" s="104"/>
      <c r="C72" s="105"/>
      <c r="D72" s="105"/>
    </row>
    <row r="73" spans="1:4" ht="15.75" customHeight="1" x14ac:dyDescent="0.25">
      <c r="A73" s="92"/>
      <c r="B73" s="104"/>
      <c r="C73" s="105"/>
      <c r="D73" s="105"/>
    </row>
    <row r="74" spans="1:4" ht="15.75" customHeight="1" x14ac:dyDescent="0.25">
      <c r="A74" s="92"/>
      <c r="B74" s="104"/>
      <c r="C74" s="105"/>
      <c r="D74" s="105"/>
    </row>
    <row r="75" spans="1:4" ht="15.75" customHeight="1" x14ac:dyDescent="0.25">
      <c r="A75" s="92"/>
      <c r="B75" s="104"/>
      <c r="C75" s="105"/>
      <c r="D75" s="105"/>
    </row>
    <row r="76" spans="1:4" ht="15.75" customHeight="1" x14ac:dyDescent="0.25">
      <c r="A76" s="92"/>
      <c r="B76" s="104"/>
      <c r="C76" s="105"/>
      <c r="D76" s="105"/>
    </row>
    <row r="77" spans="1:4" ht="15.75" customHeight="1" x14ac:dyDescent="0.25">
      <c r="A77" s="92"/>
      <c r="B77" s="104"/>
      <c r="C77" s="105"/>
      <c r="D77" s="105"/>
    </row>
    <row r="78" spans="1:4" ht="15.75" customHeight="1" x14ac:dyDescent="0.25">
      <c r="A78" s="92"/>
      <c r="B78" s="104"/>
      <c r="C78" s="105"/>
      <c r="D78" s="105"/>
    </row>
    <row r="79" spans="1:4" ht="15.75" customHeight="1" x14ac:dyDescent="0.25">
      <c r="A79" s="92"/>
      <c r="B79" s="104"/>
      <c r="C79" s="105"/>
      <c r="D79" s="105"/>
    </row>
    <row r="80" spans="1:4" ht="15.75" customHeight="1" x14ac:dyDescent="0.25">
      <c r="A80" s="92"/>
      <c r="B80" s="104"/>
      <c r="C80" s="105"/>
      <c r="D80" s="105"/>
    </row>
    <row r="81" spans="1:4" ht="15.75" customHeight="1" x14ac:dyDescent="0.25">
      <c r="A81" s="92"/>
      <c r="B81" s="104"/>
      <c r="C81" s="105"/>
      <c r="D81" s="105"/>
    </row>
    <row r="82" spans="1:4" ht="15.75" customHeight="1" x14ac:dyDescent="0.25">
      <c r="A82" s="92"/>
      <c r="B82" s="104"/>
      <c r="C82" s="105"/>
      <c r="D82" s="105"/>
    </row>
    <row r="83" spans="1:4" ht="15.75" customHeight="1" x14ac:dyDescent="0.25">
      <c r="A83" s="92"/>
      <c r="B83" s="104"/>
      <c r="C83" s="105"/>
      <c r="D83" s="105"/>
    </row>
    <row r="84" spans="1:4" ht="15.75" customHeight="1" x14ac:dyDescent="0.25">
      <c r="A84" s="92"/>
      <c r="B84" s="104"/>
      <c r="C84" s="105"/>
      <c r="D84" s="105"/>
    </row>
    <row r="85" spans="1:4" ht="15.75" customHeight="1" x14ac:dyDescent="0.25">
      <c r="A85" s="92"/>
      <c r="B85" s="104"/>
      <c r="C85" s="105"/>
      <c r="D85" s="105"/>
    </row>
    <row r="86" spans="1:4" ht="15.75" customHeight="1" x14ac:dyDescent="0.25">
      <c r="A86" s="92"/>
      <c r="B86" s="104"/>
      <c r="C86" s="105"/>
      <c r="D86" s="105"/>
    </row>
    <row r="87" spans="1:4" ht="15.75" customHeight="1" x14ac:dyDescent="0.25">
      <c r="A87" s="92"/>
      <c r="B87" s="104"/>
      <c r="C87" s="105"/>
      <c r="D87" s="105"/>
    </row>
    <row r="88" spans="1:4" ht="15.75" customHeight="1" x14ac:dyDescent="0.25">
      <c r="A88" s="92"/>
      <c r="B88" s="104"/>
      <c r="C88" s="105"/>
      <c r="D88" s="105"/>
    </row>
    <row r="89" spans="1:4" ht="15.75" customHeight="1" x14ac:dyDescent="0.25">
      <c r="A89" s="92"/>
      <c r="B89" s="104"/>
      <c r="C89" s="105"/>
      <c r="D89" s="105"/>
    </row>
    <row r="90" spans="1:4" ht="15.75" customHeight="1" x14ac:dyDescent="0.25">
      <c r="A90" s="92"/>
      <c r="B90" s="104"/>
      <c r="C90" s="105"/>
      <c r="D90" s="105"/>
    </row>
    <row r="91" spans="1:4" ht="15.75" customHeight="1" x14ac:dyDescent="0.25">
      <c r="A91" s="92"/>
      <c r="B91" s="104"/>
      <c r="C91" s="105"/>
      <c r="D91" s="105"/>
    </row>
    <row r="92" spans="1:4" ht="15.75" customHeight="1" x14ac:dyDescent="0.25">
      <c r="A92" s="92"/>
      <c r="B92" s="104"/>
      <c r="C92" s="105"/>
      <c r="D92" s="105"/>
    </row>
    <row r="93" spans="1:4" ht="15.75" customHeight="1" x14ac:dyDescent="0.25">
      <c r="A93" s="92"/>
      <c r="B93" s="104"/>
      <c r="C93" s="105"/>
      <c r="D93" s="105"/>
    </row>
    <row r="94" spans="1:4" ht="15.75" customHeight="1" x14ac:dyDescent="0.25">
      <c r="A94" s="92"/>
      <c r="B94" s="104"/>
      <c r="C94" s="105"/>
      <c r="D94" s="105"/>
    </row>
    <row r="95" spans="1:4" ht="15.75" customHeight="1" x14ac:dyDescent="0.25">
      <c r="A95" s="92"/>
      <c r="B95" s="104"/>
      <c r="C95" s="105"/>
      <c r="D95" s="105"/>
    </row>
    <row r="96" spans="1:4" ht="15.75" customHeight="1" x14ac:dyDescent="0.25">
      <c r="A96" s="92"/>
      <c r="B96" s="104"/>
      <c r="C96" s="105"/>
      <c r="D96" s="105"/>
    </row>
    <row r="97" spans="1:4" ht="15.75" customHeight="1" x14ac:dyDescent="0.25">
      <c r="A97" s="92"/>
      <c r="B97" s="104"/>
      <c r="C97" s="105"/>
      <c r="D97" s="105"/>
    </row>
    <row r="98" spans="1:4" ht="15.75" customHeight="1" x14ac:dyDescent="0.25">
      <c r="A98" s="92"/>
      <c r="B98" s="104"/>
      <c r="C98" s="105"/>
      <c r="D98" s="105"/>
    </row>
    <row r="99" spans="1:4" ht="15.75" customHeight="1" x14ac:dyDescent="0.25">
      <c r="A99" s="92"/>
      <c r="B99" s="104"/>
      <c r="C99" s="105"/>
      <c r="D99" s="105"/>
    </row>
    <row r="100" spans="1:4" ht="15.75" customHeight="1" x14ac:dyDescent="0.25">
      <c r="A100" s="92"/>
      <c r="B100" s="104"/>
      <c r="C100" s="105"/>
      <c r="D100" s="105"/>
    </row>
    <row r="101" spans="1:4" ht="15.75" customHeight="1" x14ac:dyDescent="0.25">
      <c r="A101" s="92"/>
      <c r="B101" s="104"/>
      <c r="C101" s="105"/>
      <c r="D101" s="105"/>
    </row>
    <row r="102" spans="1:4" ht="15.75" customHeight="1" x14ac:dyDescent="0.25">
      <c r="A102" s="92"/>
      <c r="B102" s="104"/>
      <c r="C102" s="105"/>
      <c r="D102" s="105"/>
    </row>
    <row r="103" spans="1:4" ht="15.75" customHeight="1" x14ac:dyDescent="0.25">
      <c r="A103" s="92"/>
      <c r="B103" s="104"/>
      <c r="C103" s="105"/>
      <c r="D103" s="105"/>
    </row>
    <row r="104" spans="1:4" ht="15.75" customHeight="1" x14ac:dyDescent="0.25">
      <c r="A104" s="92"/>
      <c r="B104" s="104"/>
      <c r="C104" s="105"/>
      <c r="D104" s="105"/>
    </row>
    <row r="105" spans="1:4" ht="15.75" customHeight="1" x14ac:dyDescent="0.25">
      <c r="A105" s="92"/>
      <c r="B105" s="104"/>
      <c r="C105" s="105"/>
      <c r="D105" s="105"/>
    </row>
    <row r="106" spans="1:4" ht="15.75" customHeight="1" x14ac:dyDescent="0.25">
      <c r="A106" s="92"/>
      <c r="B106" s="104"/>
      <c r="C106" s="105"/>
      <c r="D106" s="105"/>
    </row>
    <row r="107" spans="1:4" ht="15.75" customHeight="1" x14ac:dyDescent="0.25">
      <c r="A107" s="92"/>
      <c r="B107" s="104"/>
      <c r="C107" s="105"/>
      <c r="D107" s="105"/>
    </row>
    <row r="108" spans="1:4" ht="15.75" customHeight="1" x14ac:dyDescent="0.25">
      <c r="A108" s="92"/>
      <c r="B108" s="104"/>
      <c r="C108" s="105"/>
      <c r="D108" s="105"/>
    </row>
    <row r="109" spans="1:4" ht="15.75" customHeight="1" x14ac:dyDescent="0.25">
      <c r="A109" s="92"/>
      <c r="B109" s="104"/>
      <c r="C109" s="105"/>
      <c r="D109" s="105"/>
    </row>
    <row r="110" spans="1:4" ht="15.75" customHeight="1" x14ac:dyDescent="0.25">
      <c r="A110" s="92"/>
      <c r="B110" s="104"/>
      <c r="C110" s="105"/>
      <c r="D110" s="105"/>
    </row>
    <row r="111" spans="1:4" ht="15.75" customHeight="1" x14ac:dyDescent="0.25">
      <c r="A111" s="92"/>
      <c r="B111" s="104"/>
      <c r="C111" s="105"/>
      <c r="D111" s="105"/>
    </row>
    <row r="112" spans="1:4" ht="15.75" customHeight="1" x14ac:dyDescent="0.25">
      <c r="A112" s="92"/>
      <c r="B112" s="104"/>
      <c r="C112" s="105"/>
      <c r="D112" s="105"/>
    </row>
    <row r="113" spans="1:4" ht="15.75" customHeight="1" x14ac:dyDescent="0.25">
      <c r="A113" s="92"/>
      <c r="B113" s="104"/>
      <c r="C113" s="105"/>
      <c r="D113" s="105"/>
    </row>
    <row r="114" spans="1:4" ht="15.75" customHeight="1" x14ac:dyDescent="0.25">
      <c r="A114" s="92"/>
      <c r="B114" s="104"/>
      <c r="C114" s="105"/>
      <c r="D114" s="105"/>
    </row>
    <row r="115" spans="1:4" ht="15.75" customHeight="1" x14ac:dyDescent="0.25">
      <c r="A115" s="92"/>
      <c r="B115" s="104"/>
      <c r="C115" s="105"/>
      <c r="D115" s="105"/>
    </row>
    <row r="116" spans="1:4" ht="15.75" customHeight="1" x14ac:dyDescent="0.25">
      <c r="A116" s="92"/>
      <c r="B116" s="104"/>
      <c r="C116" s="105"/>
      <c r="D116" s="105"/>
    </row>
    <row r="117" spans="1:4" ht="15.75" customHeight="1" x14ac:dyDescent="0.25">
      <c r="A117" s="92"/>
      <c r="B117" s="104"/>
      <c r="C117" s="105"/>
      <c r="D117" s="105"/>
    </row>
    <row r="118" spans="1:4" ht="15.75" customHeight="1" x14ac:dyDescent="0.25">
      <c r="A118" s="92"/>
      <c r="B118" s="104"/>
      <c r="C118" s="105"/>
      <c r="D118" s="105"/>
    </row>
    <row r="119" spans="1:4" ht="15.75" customHeight="1" x14ac:dyDescent="0.25">
      <c r="A119" s="92"/>
      <c r="B119" s="104"/>
      <c r="C119" s="105"/>
      <c r="D119" s="105"/>
    </row>
    <row r="120" spans="1:4" ht="15.75" customHeight="1" x14ac:dyDescent="0.25">
      <c r="A120" s="92"/>
      <c r="B120" s="104"/>
      <c r="C120" s="105"/>
      <c r="D120" s="105"/>
    </row>
    <row r="121" spans="1:4" ht="15.75" customHeight="1" x14ac:dyDescent="0.25">
      <c r="A121" s="92"/>
      <c r="B121" s="104"/>
      <c r="C121" s="105"/>
      <c r="D121" s="105"/>
    </row>
    <row r="122" spans="1:4" ht="15.75" customHeight="1" x14ac:dyDescent="0.25">
      <c r="A122" s="92"/>
      <c r="B122" s="104"/>
      <c r="C122" s="105"/>
      <c r="D122" s="105"/>
    </row>
    <row r="123" spans="1:4" ht="15.75" customHeight="1" x14ac:dyDescent="0.25">
      <c r="A123" s="92"/>
      <c r="B123" s="104"/>
      <c r="C123" s="105"/>
      <c r="D123" s="105"/>
    </row>
    <row r="124" spans="1:4" ht="15.75" customHeight="1" x14ac:dyDescent="0.25">
      <c r="A124" s="92"/>
      <c r="B124" s="104"/>
      <c r="C124" s="105"/>
      <c r="D124" s="105"/>
    </row>
    <row r="125" spans="1:4" ht="15.75" customHeight="1" x14ac:dyDescent="0.25">
      <c r="A125" s="92"/>
      <c r="B125" s="104"/>
      <c r="C125" s="105"/>
      <c r="D125" s="105"/>
    </row>
    <row r="126" spans="1:4" ht="15.75" customHeight="1" x14ac:dyDescent="0.25">
      <c r="A126" s="92"/>
      <c r="B126" s="104"/>
      <c r="C126" s="105"/>
      <c r="D126" s="105"/>
    </row>
    <row r="127" spans="1:4" ht="15.75" customHeight="1" x14ac:dyDescent="0.25">
      <c r="A127" s="92"/>
      <c r="B127" s="104"/>
      <c r="C127" s="105"/>
      <c r="D127" s="105"/>
    </row>
    <row r="128" spans="1:4" ht="15.75" customHeight="1" x14ac:dyDescent="0.25">
      <c r="A128" s="92"/>
      <c r="B128" s="104"/>
      <c r="C128" s="105"/>
      <c r="D128" s="105"/>
    </row>
    <row r="129" spans="1:4" ht="15.75" customHeight="1" x14ac:dyDescent="0.25">
      <c r="A129" s="92"/>
      <c r="B129" s="104"/>
      <c r="C129" s="105"/>
      <c r="D129" s="105"/>
    </row>
    <row r="130" spans="1:4" ht="15.75" customHeight="1" x14ac:dyDescent="0.25">
      <c r="A130" s="92"/>
      <c r="B130" s="104"/>
      <c r="C130" s="105"/>
      <c r="D130" s="105"/>
    </row>
    <row r="131" spans="1:4" ht="15.75" customHeight="1" x14ac:dyDescent="0.25">
      <c r="A131" s="92"/>
      <c r="B131" s="104"/>
      <c r="C131" s="105"/>
      <c r="D131" s="105"/>
    </row>
    <row r="132" spans="1:4" ht="15.75" customHeight="1" x14ac:dyDescent="0.25">
      <c r="A132" s="92"/>
      <c r="B132" s="104"/>
      <c r="C132" s="105"/>
      <c r="D132" s="105"/>
    </row>
    <row r="133" spans="1:4" ht="15.75" customHeight="1" x14ac:dyDescent="0.25">
      <c r="A133" s="92"/>
      <c r="B133" s="104"/>
      <c r="C133" s="105"/>
      <c r="D133" s="105"/>
    </row>
    <row r="134" spans="1:4" ht="15.75" customHeight="1" x14ac:dyDescent="0.25">
      <c r="A134" s="92"/>
      <c r="B134" s="104"/>
      <c r="C134" s="105"/>
      <c r="D134" s="105"/>
    </row>
    <row r="135" spans="1:4" ht="15.75" customHeight="1" x14ac:dyDescent="0.25">
      <c r="A135" s="92"/>
      <c r="B135" s="104"/>
      <c r="C135" s="105"/>
      <c r="D135" s="105"/>
    </row>
    <row r="136" spans="1:4" ht="15.75" customHeight="1" x14ac:dyDescent="0.25">
      <c r="A136" s="92"/>
      <c r="B136" s="104"/>
      <c r="C136" s="105"/>
      <c r="D136" s="105"/>
    </row>
    <row r="137" spans="1:4" ht="15.75" customHeight="1" x14ac:dyDescent="0.25">
      <c r="A137" s="92"/>
      <c r="B137" s="104"/>
      <c r="C137" s="105"/>
      <c r="D137" s="105"/>
    </row>
    <row r="138" spans="1:4" ht="15.75" customHeight="1" x14ac:dyDescent="0.25">
      <c r="A138" s="92"/>
      <c r="B138" s="104"/>
      <c r="C138" s="105"/>
      <c r="D138" s="105"/>
    </row>
    <row r="139" spans="1:4" ht="15.75" customHeight="1" x14ac:dyDescent="0.25">
      <c r="A139" s="92"/>
      <c r="B139" s="104"/>
      <c r="C139" s="105"/>
      <c r="D139" s="105"/>
    </row>
    <row r="140" spans="1:4" ht="15.75" customHeight="1" x14ac:dyDescent="0.25">
      <c r="A140" s="92"/>
      <c r="B140" s="104"/>
      <c r="C140" s="105"/>
      <c r="D140" s="105"/>
    </row>
    <row r="141" spans="1:4" ht="15.75" customHeight="1" x14ac:dyDescent="0.25">
      <c r="A141" s="92"/>
      <c r="B141" s="104"/>
      <c r="C141" s="105"/>
      <c r="D141" s="105"/>
    </row>
    <row r="142" spans="1:4" ht="15.75" customHeight="1" x14ac:dyDescent="0.25">
      <c r="A142" s="92"/>
      <c r="B142" s="104"/>
      <c r="C142" s="105"/>
      <c r="D142" s="105"/>
    </row>
    <row r="143" spans="1:4" ht="15.75" customHeight="1" x14ac:dyDescent="0.25">
      <c r="A143" s="92"/>
      <c r="B143" s="104"/>
      <c r="C143" s="105"/>
      <c r="D143" s="105"/>
    </row>
    <row r="144" spans="1:4" ht="15.75" customHeight="1" x14ac:dyDescent="0.25">
      <c r="A144" s="92"/>
      <c r="B144" s="104"/>
      <c r="C144" s="105"/>
      <c r="D144" s="105"/>
    </row>
    <row r="145" spans="1:4" ht="15.75" customHeight="1" x14ac:dyDescent="0.25">
      <c r="A145" s="92"/>
      <c r="B145" s="104"/>
      <c r="C145" s="105"/>
      <c r="D145" s="105"/>
    </row>
    <row r="146" spans="1:4" ht="15.75" customHeight="1" x14ac:dyDescent="0.25">
      <c r="A146" s="92"/>
      <c r="B146" s="104"/>
      <c r="C146" s="105"/>
      <c r="D146" s="105"/>
    </row>
    <row r="147" spans="1:4" ht="15.75" customHeight="1" x14ac:dyDescent="0.25">
      <c r="A147" s="92"/>
      <c r="B147" s="104"/>
      <c r="C147" s="105"/>
      <c r="D147" s="105"/>
    </row>
    <row r="148" spans="1:4" ht="15.75" customHeight="1" x14ac:dyDescent="0.25">
      <c r="A148" s="92"/>
      <c r="B148" s="104"/>
      <c r="C148" s="105"/>
      <c r="D148" s="105"/>
    </row>
    <row r="149" spans="1:4" ht="15.75" customHeight="1" x14ac:dyDescent="0.25">
      <c r="A149" s="92"/>
      <c r="B149" s="104"/>
      <c r="C149" s="105"/>
      <c r="D149" s="105"/>
    </row>
    <row r="150" spans="1:4" ht="15.75" customHeight="1" x14ac:dyDescent="0.25">
      <c r="A150" s="92"/>
      <c r="B150" s="104"/>
      <c r="C150" s="105"/>
      <c r="D150" s="105"/>
    </row>
    <row r="151" spans="1:4" ht="15.75" customHeight="1" x14ac:dyDescent="0.25">
      <c r="A151" s="92"/>
      <c r="B151" s="104"/>
      <c r="C151" s="105"/>
      <c r="D151" s="105"/>
    </row>
    <row r="152" spans="1:4" ht="15.75" customHeight="1" x14ac:dyDescent="0.25">
      <c r="A152" s="92"/>
      <c r="B152" s="104"/>
      <c r="C152" s="105"/>
      <c r="D152" s="105"/>
    </row>
    <row r="153" spans="1:4" ht="15.75" customHeight="1" x14ac:dyDescent="0.25">
      <c r="A153" s="92"/>
      <c r="B153" s="104"/>
      <c r="C153" s="105"/>
      <c r="D153" s="105"/>
    </row>
    <row r="154" spans="1:4" ht="15.75" customHeight="1" x14ac:dyDescent="0.25">
      <c r="A154" s="92"/>
      <c r="B154" s="104"/>
      <c r="C154" s="105"/>
      <c r="D154" s="105"/>
    </row>
    <row r="155" spans="1:4" ht="15.75" customHeight="1" x14ac:dyDescent="0.25">
      <c r="A155" s="92"/>
      <c r="B155" s="104"/>
      <c r="C155" s="105"/>
      <c r="D155" s="105"/>
    </row>
    <row r="156" spans="1:4" ht="15.75" customHeight="1" x14ac:dyDescent="0.25">
      <c r="A156" s="92"/>
      <c r="B156" s="104"/>
      <c r="C156" s="105"/>
      <c r="D156" s="105"/>
    </row>
    <row r="157" spans="1:4" ht="15.75" customHeight="1" x14ac:dyDescent="0.25">
      <c r="A157" s="92"/>
      <c r="B157" s="104"/>
      <c r="C157" s="105"/>
      <c r="D157" s="105"/>
    </row>
    <row r="158" spans="1:4" ht="15.75" customHeight="1" x14ac:dyDescent="0.25">
      <c r="A158" s="92"/>
      <c r="B158" s="104"/>
      <c r="C158" s="105"/>
      <c r="D158" s="105"/>
    </row>
    <row r="159" spans="1:4" ht="15.75" customHeight="1" x14ac:dyDescent="0.25">
      <c r="A159" s="92"/>
      <c r="B159" s="104"/>
      <c r="C159" s="105"/>
      <c r="D159" s="105"/>
    </row>
    <row r="160" spans="1:4" ht="15.75" customHeight="1" x14ac:dyDescent="0.25">
      <c r="A160" s="92"/>
      <c r="B160" s="104"/>
      <c r="C160" s="105"/>
      <c r="D160" s="105"/>
    </row>
    <row r="161" spans="1:4" ht="15.75" customHeight="1" x14ac:dyDescent="0.25">
      <c r="A161" s="92"/>
      <c r="B161" s="104"/>
      <c r="C161" s="105"/>
      <c r="D161" s="105"/>
    </row>
    <row r="162" spans="1:4" ht="15.75" customHeight="1" x14ac:dyDescent="0.25">
      <c r="A162" s="92"/>
      <c r="B162" s="104"/>
      <c r="C162" s="105"/>
      <c r="D162" s="105"/>
    </row>
    <row r="163" spans="1:4" ht="15.75" customHeight="1" x14ac:dyDescent="0.25">
      <c r="A163" s="92"/>
      <c r="B163" s="104"/>
      <c r="C163" s="105"/>
      <c r="D163" s="105"/>
    </row>
    <row r="164" spans="1:4" ht="15.75" customHeight="1" x14ac:dyDescent="0.25">
      <c r="A164" s="92"/>
      <c r="B164" s="104"/>
      <c r="C164" s="105"/>
      <c r="D164" s="105"/>
    </row>
    <row r="165" spans="1:4" ht="15.75" customHeight="1" x14ac:dyDescent="0.25">
      <c r="A165" s="92"/>
      <c r="B165" s="104"/>
      <c r="C165" s="105"/>
      <c r="D165" s="105"/>
    </row>
    <row r="166" spans="1:4" ht="15.75" customHeight="1" x14ac:dyDescent="0.25">
      <c r="A166" s="92"/>
      <c r="B166" s="104"/>
      <c r="C166" s="105"/>
      <c r="D166" s="105"/>
    </row>
    <row r="167" spans="1:4" ht="15.75" customHeight="1" x14ac:dyDescent="0.25">
      <c r="A167" s="92"/>
      <c r="B167" s="104"/>
      <c r="C167" s="105"/>
      <c r="D167" s="105"/>
    </row>
    <row r="168" spans="1:4" ht="15.75" customHeight="1" x14ac:dyDescent="0.25">
      <c r="A168" s="92"/>
      <c r="B168" s="104"/>
      <c r="C168" s="105"/>
      <c r="D168" s="105"/>
    </row>
    <row r="169" spans="1:4" ht="15.75" customHeight="1" x14ac:dyDescent="0.25">
      <c r="A169" s="92"/>
      <c r="B169" s="104"/>
      <c r="C169" s="105"/>
      <c r="D169" s="105"/>
    </row>
    <row r="170" spans="1:4" ht="15.75" customHeight="1" x14ac:dyDescent="0.25">
      <c r="A170" s="92"/>
      <c r="B170" s="104"/>
      <c r="C170" s="105"/>
      <c r="D170" s="105"/>
    </row>
    <row r="171" spans="1:4" ht="15.75" customHeight="1" x14ac:dyDescent="0.25">
      <c r="A171" s="92"/>
      <c r="B171" s="104"/>
      <c r="C171" s="105"/>
      <c r="D171" s="105"/>
    </row>
    <row r="172" spans="1:4" ht="15.75" customHeight="1" x14ac:dyDescent="0.25">
      <c r="A172" s="92"/>
      <c r="B172" s="104"/>
      <c r="C172" s="105"/>
      <c r="D172" s="105"/>
    </row>
    <row r="173" spans="1:4" ht="15.75" customHeight="1" x14ac:dyDescent="0.25">
      <c r="A173" s="92"/>
      <c r="B173" s="104"/>
      <c r="C173" s="105"/>
      <c r="D173" s="105"/>
    </row>
    <row r="174" spans="1:4" ht="15.75" customHeight="1" x14ac:dyDescent="0.25">
      <c r="A174" s="92"/>
      <c r="B174" s="104"/>
      <c r="C174" s="105"/>
      <c r="D174" s="105"/>
    </row>
    <row r="175" spans="1:4" ht="15.75" customHeight="1" x14ac:dyDescent="0.25">
      <c r="A175" s="92"/>
      <c r="B175" s="104"/>
      <c r="C175" s="105"/>
      <c r="D175" s="105"/>
    </row>
    <row r="176" spans="1:4" ht="15.75" customHeight="1" x14ac:dyDescent="0.25">
      <c r="A176" s="92"/>
      <c r="B176" s="104"/>
      <c r="C176" s="105"/>
      <c r="D176" s="105"/>
    </row>
    <row r="177" spans="1:4" ht="15.75" customHeight="1" x14ac:dyDescent="0.25">
      <c r="A177" s="92"/>
      <c r="B177" s="104"/>
      <c r="C177" s="105"/>
      <c r="D177" s="105"/>
    </row>
    <row r="178" spans="1:4" ht="15.75" customHeight="1" x14ac:dyDescent="0.25">
      <c r="A178" s="92"/>
      <c r="B178" s="104"/>
      <c r="C178" s="105"/>
      <c r="D178" s="105"/>
    </row>
    <row r="179" spans="1:4" ht="15.75" customHeight="1" x14ac:dyDescent="0.25">
      <c r="A179" s="92"/>
      <c r="B179" s="104"/>
      <c r="C179" s="105"/>
      <c r="D179" s="105"/>
    </row>
    <row r="180" spans="1:4" ht="15.75" customHeight="1" x14ac:dyDescent="0.25">
      <c r="A180" s="92"/>
      <c r="B180" s="104"/>
      <c r="C180" s="105"/>
      <c r="D180" s="105"/>
    </row>
    <row r="181" spans="1:4" ht="15.75" customHeight="1" x14ac:dyDescent="0.25">
      <c r="A181" s="92"/>
      <c r="B181" s="104"/>
      <c r="C181" s="105"/>
      <c r="D181" s="105"/>
    </row>
    <row r="182" spans="1:4" ht="15.75" customHeight="1" x14ac:dyDescent="0.25">
      <c r="A182" s="92"/>
      <c r="B182" s="104"/>
      <c r="C182" s="105"/>
      <c r="D182" s="105"/>
    </row>
    <row r="183" spans="1:4" ht="15.75" customHeight="1" x14ac:dyDescent="0.25">
      <c r="A183" s="92"/>
      <c r="B183" s="104"/>
      <c r="C183" s="105"/>
      <c r="D183" s="105"/>
    </row>
    <row r="184" spans="1:4" ht="15.75" customHeight="1" x14ac:dyDescent="0.25">
      <c r="A184" s="92"/>
      <c r="B184" s="104"/>
      <c r="C184" s="105"/>
      <c r="D184" s="105"/>
    </row>
    <row r="185" spans="1:4" ht="15.75" customHeight="1" x14ac:dyDescent="0.25">
      <c r="A185" s="92"/>
      <c r="B185" s="104"/>
      <c r="C185" s="105"/>
      <c r="D185" s="105"/>
    </row>
    <row r="186" spans="1:4" ht="15.75" customHeight="1" x14ac:dyDescent="0.25">
      <c r="A186" s="92"/>
      <c r="B186" s="104"/>
      <c r="C186" s="105"/>
      <c r="D186" s="105"/>
    </row>
    <row r="187" spans="1:4" ht="15.75" customHeight="1" x14ac:dyDescent="0.25">
      <c r="A187" s="92"/>
      <c r="B187" s="104"/>
      <c r="C187" s="105"/>
      <c r="D187" s="105"/>
    </row>
    <row r="188" spans="1:4" ht="15.75" customHeight="1" x14ac:dyDescent="0.25">
      <c r="A188" s="92"/>
      <c r="B188" s="104"/>
      <c r="C188" s="105"/>
      <c r="D188" s="105"/>
    </row>
    <row r="189" spans="1:4" ht="15.75" customHeight="1" x14ac:dyDescent="0.25">
      <c r="A189" s="92"/>
      <c r="B189" s="104"/>
      <c r="C189" s="105"/>
      <c r="D189" s="105"/>
    </row>
    <row r="190" spans="1:4" ht="15.75" customHeight="1" x14ac:dyDescent="0.25">
      <c r="A190" s="92"/>
      <c r="B190" s="104"/>
      <c r="C190" s="105"/>
      <c r="D190" s="105"/>
    </row>
    <row r="191" spans="1:4" ht="15.75" customHeight="1" x14ac:dyDescent="0.25">
      <c r="A191" s="92"/>
      <c r="B191" s="104"/>
      <c r="C191" s="105"/>
      <c r="D191" s="105"/>
    </row>
    <row r="192" spans="1:4" ht="15.75" customHeight="1" x14ac:dyDescent="0.25">
      <c r="A192" s="92"/>
      <c r="B192" s="104"/>
      <c r="C192" s="105"/>
      <c r="D192" s="105"/>
    </row>
    <row r="193" spans="1:4" ht="15.75" customHeight="1" x14ac:dyDescent="0.25">
      <c r="A193" s="92"/>
      <c r="B193" s="104"/>
      <c r="C193" s="105"/>
      <c r="D193" s="105"/>
    </row>
    <row r="194" spans="1:4" ht="15.75" customHeight="1" x14ac:dyDescent="0.25">
      <c r="A194" s="92"/>
      <c r="B194" s="104"/>
      <c r="C194" s="105"/>
      <c r="D194" s="105"/>
    </row>
    <row r="195" spans="1:4" ht="15.75" customHeight="1" x14ac:dyDescent="0.25">
      <c r="A195" s="92"/>
      <c r="B195" s="104"/>
      <c r="C195" s="105"/>
      <c r="D195" s="105"/>
    </row>
    <row r="196" spans="1:4" ht="15.75" customHeight="1" x14ac:dyDescent="0.25">
      <c r="A196" s="92"/>
      <c r="B196" s="104"/>
      <c r="C196" s="105"/>
      <c r="D196" s="105"/>
    </row>
    <row r="197" spans="1:4" ht="15.75" customHeight="1" x14ac:dyDescent="0.25">
      <c r="A197" s="92"/>
      <c r="B197" s="104"/>
      <c r="C197" s="105"/>
      <c r="D197" s="105"/>
    </row>
    <row r="198" spans="1:4" ht="15.75" customHeight="1" x14ac:dyDescent="0.25">
      <c r="A198" s="92"/>
      <c r="B198" s="104"/>
      <c r="C198" s="105"/>
      <c r="D198" s="105"/>
    </row>
    <row r="199" spans="1:4" ht="15.75" customHeight="1" x14ac:dyDescent="0.25">
      <c r="A199" s="92"/>
      <c r="B199" s="104"/>
      <c r="C199" s="105"/>
      <c r="D199" s="105"/>
    </row>
    <row r="200" spans="1:4" ht="15.75" customHeight="1" x14ac:dyDescent="0.25">
      <c r="A200" s="92"/>
      <c r="B200" s="104"/>
      <c r="C200" s="105"/>
      <c r="D200" s="105"/>
    </row>
    <row r="201" spans="1:4" ht="15.75" customHeight="1" x14ac:dyDescent="0.25">
      <c r="A201" s="92"/>
      <c r="B201" s="104"/>
      <c r="C201" s="105"/>
      <c r="D201" s="105"/>
    </row>
    <row r="202" spans="1:4" ht="15.75" customHeight="1" x14ac:dyDescent="0.25">
      <c r="A202" s="92"/>
      <c r="B202" s="104"/>
      <c r="C202" s="105"/>
      <c r="D202" s="105"/>
    </row>
    <row r="203" spans="1:4" ht="15.75" customHeight="1" x14ac:dyDescent="0.25">
      <c r="A203" s="92"/>
      <c r="B203" s="104"/>
      <c r="C203" s="105"/>
      <c r="D203" s="105"/>
    </row>
    <row r="204" spans="1:4" ht="15.75" customHeight="1" x14ac:dyDescent="0.25">
      <c r="A204" s="92"/>
      <c r="B204" s="104"/>
      <c r="C204" s="105"/>
      <c r="D204" s="105"/>
    </row>
    <row r="205" spans="1:4" ht="15.75" customHeight="1" x14ac:dyDescent="0.25">
      <c r="A205" s="92"/>
      <c r="B205" s="104"/>
      <c r="C205" s="105"/>
      <c r="D205" s="105"/>
    </row>
    <row r="206" spans="1:4" ht="15.75" customHeight="1" x14ac:dyDescent="0.25">
      <c r="A206" s="92"/>
      <c r="B206" s="104"/>
      <c r="C206" s="105"/>
      <c r="D206" s="105"/>
    </row>
    <row r="207" spans="1:4" ht="15.75" customHeight="1" x14ac:dyDescent="0.25">
      <c r="A207" s="92"/>
      <c r="B207" s="104"/>
      <c r="C207" s="105"/>
      <c r="D207" s="105"/>
    </row>
    <row r="208" spans="1:4" ht="15.75" customHeight="1" x14ac:dyDescent="0.25">
      <c r="A208" s="1"/>
      <c r="B208" s="104"/>
      <c r="C208" s="104"/>
      <c r="D208" s="104"/>
    </row>
    <row r="209" spans="1:8" ht="15.75" customHeight="1" x14ac:dyDescent="0.25">
      <c r="A209" s="1"/>
      <c r="B209" s="106" t="s">
        <v>181</v>
      </c>
      <c r="C209" s="106" t="s">
        <v>182</v>
      </c>
      <c r="D209" s="107" t="s">
        <v>181</v>
      </c>
      <c r="E209" s="107" t="s">
        <v>182</v>
      </c>
    </row>
    <row r="210" spans="1:8" ht="15.75" customHeight="1" x14ac:dyDescent="0.35">
      <c r="A210" s="1"/>
      <c r="B210" s="108" t="s">
        <v>183</v>
      </c>
      <c r="C210" s="108" t="s">
        <v>184</v>
      </c>
      <c r="D210" s="109" t="s">
        <v>183</v>
      </c>
      <c r="F210" s="109" t="str">
        <f t="shared" ref="F210:F221" si="0">IF(NOT(ISBLANK(D210)),D210,IF(NOT(ISBLANK(E210)),"     "&amp;E210,FALSE))</f>
        <v>Afectación Económica o presupuestal</v>
      </c>
      <c r="G210" s="109" t="s">
        <v>183</v>
      </c>
      <c r="H210" s="109" t="str">
        <f ca="1">IF(NOT(ISERROR(MATCH(G210,ANCHORARRAY(B221),0))),F223&amp;"Por favor no seleccionar los criterios de impacto",G210)</f>
        <v>Afectación Económica o presupuestal</v>
      </c>
    </row>
    <row r="211" spans="1:8" ht="15.75" customHeight="1" x14ac:dyDescent="0.35">
      <c r="A211" s="1"/>
      <c r="B211" s="108" t="s">
        <v>183</v>
      </c>
      <c r="C211" s="108" t="s">
        <v>157</v>
      </c>
      <c r="E211" s="109" t="s">
        <v>184</v>
      </c>
      <c r="F211" s="109" t="str">
        <f t="shared" si="0"/>
        <v xml:space="preserve">     Afectación menor a 10 SMLMV .</v>
      </c>
    </row>
    <row r="212" spans="1:8" ht="15.75" customHeight="1" x14ac:dyDescent="0.35">
      <c r="A212" s="1"/>
      <c r="B212" s="108" t="s">
        <v>183</v>
      </c>
      <c r="C212" s="108" t="s">
        <v>160</v>
      </c>
      <c r="E212" s="109" t="s">
        <v>157</v>
      </c>
      <c r="F212" s="109" t="str">
        <f t="shared" si="0"/>
        <v xml:space="preserve">     Entre 10 y 50 SMLMV </v>
      </c>
    </row>
    <row r="213" spans="1:8" ht="15.75" customHeight="1" x14ac:dyDescent="0.35">
      <c r="A213" s="1"/>
      <c r="B213" s="108" t="s">
        <v>183</v>
      </c>
      <c r="C213" s="108" t="s">
        <v>164</v>
      </c>
      <c r="E213" s="109" t="s">
        <v>160</v>
      </c>
      <c r="F213" s="109" t="str">
        <f t="shared" si="0"/>
        <v xml:space="preserve">     Entre 50 y 100 SMLMV </v>
      </c>
    </row>
    <row r="214" spans="1:8" ht="15.75" customHeight="1" x14ac:dyDescent="0.35">
      <c r="A214" s="1"/>
      <c r="B214" s="108" t="s">
        <v>183</v>
      </c>
      <c r="C214" s="108" t="s">
        <v>168</v>
      </c>
      <c r="E214" s="109" t="s">
        <v>164</v>
      </c>
      <c r="F214" s="109" t="str">
        <f t="shared" si="0"/>
        <v xml:space="preserve">     Entre 100 y 500 SMLMV </v>
      </c>
    </row>
    <row r="215" spans="1:8" ht="15.75" customHeight="1" x14ac:dyDescent="0.35">
      <c r="A215" s="1"/>
      <c r="B215" s="108" t="s">
        <v>150</v>
      </c>
      <c r="C215" s="108" t="s">
        <v>154</v>
      </c>
      <c r="E215" s="109" t="s">
        <v>168</v>
      </c>
      <c r="F215" s="109" t="str">
        <f t="shared" si="0"/>
        <v xml:space="preserve">     Mayor a 500 SMLMV </v>
      </c>
    </row>
    <row r="216" spans="1:8" ht="15.75" customHeight="1" x14ac:dyDescent="0.35">
      <c r="A216" s="1"/>
      <c r="B216" s="108" t="s">
        <v>150</v>
      </c>
      <c r="C216" s="108" t="s">
        <v>158</v>
      </c>
      <c r="D216" s="109" t="s">
        <v>150</v>
      </c>
      <c r="F216" s="109" t="str">
        <f t="shared" si="0"/>
        <v>Pérdida Reputacional</v>
      </c>
    </row>
    <row r="217" spans="1:8" ht="15.75" customHeight="1" x14ac:dyDescent="0.35">
      <c r="A217" s="1"/>
      <c r="B217" s="108" t="s">
        <v>150</v>
      </c>
      <c r="C217" s="108" t="s">
        <v>161</v>
      </c>
      <c r="E217" s="109" t="s">
        <v>154</v>
      </c>
      <c r="F217" s="109" t="str">
        <f t="shared" si="0"/>
        <v xml:space="preserve">     El riesgo afecta la imagen de alguna área de la organización</v>
      </c>
    </row>
    <row r="218" spans="1:8" ht="15.75" customHeight="1" x14ac:dyDescent="0.35">
      <c r="A218" s="1"/>
      <c r="B218" s="108" t="s">
        <v>150</v>
      </c>
      <c r="C218" s="108" t="s">
        <v>165</v>
      </c>
      <c r="E218" s="109" t="s">
        <v>158</v>
      </c>
      <c r="F218" s="109" t="str">
        <f t="shared" si="0"/>
        <v xml:space="preserve">     El riesgo afecta la imagen de la entidad internamente, de conocimiento general, nivel interno, de junta dircetiva y accionistas y/o de provedores</v>
      </c>
    </row>
    <row r="219" spans="1:8" ht="15.75" customHeight="1" x14ac:dyDescent="0.35">
      <c r="A219" s="1"/>
      <c r="B219" s="108" t="s">
        <v>150</v>
      </c>
      <c r="C219" s="108" t="s">
        <v>169</v>
      </c>
      <c r="E219" s="109" t="s">
        <v>161</v>
      </c>
      <c r="F219" s="109" t="str">
        <f t="shared" si="0"/>
        <v xml:space="preserve">     El riesgo afecta la imagen de la entidad con algunos usuarios de relevancia frente al logro de los objetivos</v>
      </c>
    </row>
    <row r="220" spans="1:8" ht="15.75" customHeight="1" x14ac:dyDescent="0.25">
      <c r="A220" s="1"/>
      <c r="B220" s="110"/>
      <c r="C220" s="110"/>
      <c r="E220" s="109" t="s">
        <v>165</v>
      </c>
      <c r="F220" s="109" t="str">
        <f t="shared" si="0"/>
        <v xml:space="preserve">     El riesgo afecta la imagen de de la entidad con efecto publicitario sostenido a nivel de sector administrativo, nivel departamental o municipal</v>
      </c>
    </row>
    <row r="221" spans="1:8" ht="15.75" customHeight="1" x14ac:dyDescent="0.25">
      <c r="A221" s="1"/>
      <c r="B221" s="110" t="str">
        <f ca="1">IFERROR(__xludf.DUMMYFUNCTION("ARRAY_CONSTRAIN(ARRAYFORMULA(UNIQUE('Tabla Impacto'!$B$209:$B$219)), 3, 1)"),"Criterios")</f>
        <v>Criterios</v>
      </c>
      <c r="C221" s="110"/>
      <c r="E221" s="109" t="s">
        <v>169</v>
      </c>
      <c r="F221" s="109" t="str">
        <f t="shared" si="0"/>
        <v xml:space="preserve">     El riesgo afecta la imagen de la entidad a nivel nacional, con efecto publicitarios sostenible a nivel país</v>
      </c>
    </row>
    <row r="222" spans="1:8" ht="15.75" customHeight="1" x14ac:dyDescent="0.25">
      <c r="A222" s="1"/>
      <c r="B222" s="110" t="str">
        <f ca="1">IFERROR(__xludf.DUMMYFUNCTION("""COMPUTED_VALUE"""),"Afectación Económica o presupuestal")</f>
        <v>Afectación Económica o presupuestal</v>
      </c>
      <c r="C222" s="110"/>
    </row>
    <row r="223" spans="1:8" ht="15.75" customHeight="1" x14ac:dyDescent="0.25">
      <c r="B223" s="110" t="str">
        <f ca="1">IFERROR(__xludf.DUMMYFUNCTION("""COMPUTED_VALUE"""),"Pérdida Reputacional")</f>
        <v>Pérdida Reputacional</v>
      </c>
      <c r="C223" s="110"/>
      <c r="F223" s="111" t="s">
        <v>185</v>
      </c>
    </row>
    <row r="224" spans="1:8" ht="15.75" customHeight="1" x14ac:dyDescent="0.25">
      <c r="B224" s="107"/>
      <c r="C224" s="107"/>
      <c r="F224" s="111" t="s">
        <v>186</v>
      </c>
    </row>
    <row r="225" spans="2:4" ht="15.75" customHeight="1" x14ac:dyDescent="0.25">
      <c r="B225" s="107"/>
      <c r="C225" s="107"/>
    </row>
    <row r="226" spans="2:4" ht="15.75" customHeight="1" x14ac:dyDescent="0.25">
      <c r="B226" s="107"/>
      <c r="C226" s="107"/>
    </row>
    <row r="227" spans="2:4" ht="15.75" customHeight="1" x14ac:dyDescent="0.25">
      <c r="B227" s="107"/>
      <c r="C227" s="107"/>
      <c r="D227" s="107"/>
    </row>
    <row r="228" spans="2:4" ht="15.75" customHeight="1" x14ac:dyDescent="0.25">
      <c r="B228" s="107"/>
      <c r="C228" s="107"/>
      <c r="D228" s="107"/>
    </row>
    <row r="229" spans="2:4" ht="15.75" customHeight="1" x14ac:dyDescent="0.25">
      <c r="B229" s="107"/>
      <c r="C229" s="107"/>
      <c r="D229" s="107"/>
    </row>
    <row r="230" spans="2:4" ht="15.75" customHeight="1" x14ac:dyDescent="0.25">
      <c r="B230" s="107"/>
      <c r="C230" s="107"/>
      <c r="D230" s="107"/>
    </row>
    <row r="231" spans="2:4" ht="15.75" customHeight="1" x14ac:dyDescent="0.25">
      <c r="B231" s="107"/>
      <c r="C231" s="107"/>
      <c r="D231" s="107"/>
    </row>
    <row r="232" spans="2:4" ht="15.75" customHeight="1" x14ac:dyDescent="0.25">
      <c r="B232" s="107"/>
      <c r="C232" s="107"/>
      <c r="D232" s="107"/>
    </row>
    <row r="233" spans="2:4" ht="15.75" customHeight="1" x14ac:dyDescent="0.25"/>
    <row r="234" spans="2:4" ht="15.75" customHeight="1" x14ac:dyDescent="0.25"/>
    <row r="235" spans="2:4" ht="15.75" customHeight="1" x14ac:dyDescent="0.25"/>
    <row r="236" spans="2:4" ht="15.75" customHeight="1" x14ac:dyDescent="0.25"/>
    <row r="237" spans="2:4" ht="15.75" customHeight="1" x14ac:dyDescent="0.25"/>
    <row r="238" spans="2:4" ht="15.75" customHeight="1" x14ac:dyDescent="0.25"/>
    <row r="239" spans="2:4" ht="15.75" customHeight="1" x14ac:dyDescent="0.25"/>
    <row r="240" spans="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210">
      <formula1>$F$210:$F$221</formula1>
    </dataValidation>
  </dataValidations>
  <pageMargins left="0.7" right="0.7" top="0.75" bottom="0.75" header="0" footer="0"/>
  <pageSetup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x14ac:dyDescent="0.25"/>
  <cols>
    <col min="1" max="2" width="14.42578125" customWidth="1"/>
    <col min="3" max="3" width="17" customWidth="1"/>
    <col min="4" max="4" width="14.42578125" customWidth="1"/>
    <col min="5" max="5" width="46" customWidth="1"/>
    <col min="6" max="26" width="14.42578125" customWidth="1"/>
  </cols>
  <sheetData>
    <row r="1" spans="1:26" ht="24" customHeight="1" x14ac:dyDescent="0.25">
      <c r="A1" s="112"/>
      <c r="B1" s="277" t="s">
        <v>187</v>
      </c>
      <c r="C1" s="278"/>
      <c r="D1" s="278"/>
      <c r="E1" s="278"/>
      <c r="F1" s="279"/>
      <c r="G1" s="112"/>
      <c r="H1" s="112"/>
      <c r="I1" s="112"/>
      <c r="J1" s="112"/>
      <c r="K1" s="112"/>
      <c r="L1" s="112"/>
      <c r="M1" s="112"/>
      <c r="N1" s="112"/>
      <c r="O1" s="112"/>
      <c r="P1" s="112"/>
      <c r="Q1" s="112"/>
      <c r="R1" s="112"/>
      <c r="S1" s="112"/>
      <c r="T1" s="112"/>
      <c r="U1" s="112"/>
      <c r="V1" s="112"/>
      <c r="W1" s="112"/>
      <c r="X1" s="112"/>
      <c r="Y1" s="112"/>
      <c r="Z1" s="112"/>
    </row>
    <row r="2" spans="1:26" ht="12.75" customHeight="1" x14ac:dyDescent="0.25">
      <c r="A2" s="112"/>
      <c r="B2" s="113"/>
      <c r="C2" s="113"/>
      <c r="D2" s="113"/>
      <c r="E2" s="113"/>
      <c r="F2" s="113"/>
      <c r="G2" s="112"/>
      <c r="H2" s="112"/>
      <c r="I2" s="112"/>
      <c r="J2" s="112"/>
      <c r="K2" s="112"/>
      <c r="L2" s="112"/>
      <c r="M2" s="112"/>
      <c r="N2" s="112"/>
      <c r="O2" s="112"/>
      <c r="P2" s="112"/>
      <c r="Q2" s="112"/>
      <c r="R2" s="112"/>
      <c r="S2" s="112"/>
      <c r="T2" s="112"/>
      <c r="U2" s="112"/>
      <c r="V2" s="112"/>
      <c r="W2" s="112"/>
      <c r="X2" s="112"/>
      <c r="Y2" s="112"/>
      <c r="Z2" s="112"/>
    </row>
    <row r="3" spans="1:26" ht="12.75" customHeight="1" x14ac:dyDescent="0.25">
      <c r="A3" s="112"/>
      <c r="B3" s="280" t="s">
        <v>188</v>
      </c>
      <c r="C3" s="278"/>
      <c r="D3" s="281"/>
      <c r="E3" s="114" t="s">
        <v>189</v>
      </c>
      <c r="F3" s="115" t="s">
        <v>190</v>
      </c>
      <c r="G3" s="112"/>
      <c r="H3" s="112"/>
      <c r="I3" s="112"/>
      <c r="J3" s="112"/>
      <c r="K3" s="112"/>
      <c r="L3" s="112"/>
      <c r="M3" s="112"/>
      <c r="N3" s="112"/>
      <c r="O3" s="112"/>
      <c r="P3" s="112"/>
      <c r="Q3" s="112"/>
      <c r="R3" s="112"/>
      <c r="S3" s="112"/>
      <c r="T3" s="112"/>
      <c r="U3" s="112"/>
      <c r="V3" s="112"/>
      <c r="W3" s="112"/>
      <c r="X3" s="112"/>
      <c r="Y3" s="112"/>
      <c r="Z3" s="112"/>
    </row>
    <row r="4" spans="1:26" ht="12.75" customHeight="1" x14ac:dyDescent="0.25">
      <c r="A4" s="112"/>
      <c r="B4" s="282" t="s">
        <v>191</v>
      </c>
      <c r="C4" s="285" t="s">
        <v>94</v>
      </c>
      <c r="D4" s="116" t="s">
        <v>113</v>
      </c>
      <c r="E4" s="117" t="s">
        <v>192</v>
      </c>
      <c r="F4" s="118">
        <v>0.25</v>
      </c>
      <c r="G4" s="112"/>
      <c r="H4" s="112"/>
      <c r="I4" s="112"/>
      <c r="J4" s="112"/>
      <c r="K4" s="112"/>
      <c r="L4" s="112"/>
      <c r="M4" s="112"/>
      <c r="N4" s="112"/>
      <c r="O4" s="112"/>
      <c r="P4" s="112"/>
      <c r="Q4" s="112"/>
      <c r="R4" s="112"/>
      <c r="S4" s="112"/>
      <c r="T4" s="112"/>
      <c r="U4" s="112"/>
      <c r="V4" s="112"/>
      <c r="W4" s="112"/>
      <c r="X4" s="112"/>
      <c r="Y4" s="112"/>
      <c r="Z4" s="112"/>
    </row>
    <row r="5" spans="1:26" ht="12.75" customHeight="1" x14ac:dyDescent="0.25">
      <c r="A5" s="112"/>
      <c r="B5" s="283"/>
      <c r="C5" s="286"/>
      <c r="D5" s="119" t="s">
        <v>104</v>
      </c>
      <c r="E5" s="120" t="s">
        <v>193</v>
      </c>
      <c r="F5" s="121">
        <v>0.15</v>
      </c>
      <c r="G5" s="112"/>
      <c r="H5" s="112"/>
      <c r="I5" s="112"/>
      <c r="J5" s="112"/>
      <c r="K5" s="112"/>
      <c r="L5" s="112"/>
      <c r="M5" s="112"/>
      <c r="N5" s="112"/>
      <c r="O5" s="112"/>
      <c r="P5" s="112"/>
      <c r="Q5" s="112"/>
      <c r="R5" s="112"/>
      <c r="S5" s="112"/>
      <c r="T5" s="112"/>
      <c r="U5" s="112"/>
      <c r="V5" s="112"/>
      <c r="W5" s="112"/>
      <c r="X5" s="112"/>
      <c r="Y5" s="112"/>
      <c r="Z5" s="112"/>
    </row>
    <row r="6" spans="1:26" ht="12.75" customHeight="1" x14ac:dyDescent="0.25">
      <c r="A6" s="112"/>
      <c r="B6" s="283"/>
      <c r="C6" s="275"/>
      <c r="D6" s="119" t="s">
        <v>194</v>
      </c>
      <c r="E6" s="120" t="s">
        <v>195</v>
      </c>
      <c r="F6" s="121">
        <v>0.1</v>
      </c>
      <c r="G6" s="112"/>
      <c r="H6" s="112"/>
      <c r="I6" s="112"/>
      <c r="J6" s="112"/>
      <c r="K6" s="112"/>
      <c r="L6" s="112"/>
      <c r="M6" s="112"/>
      <c r="N6" s="112"/>
      <c r="O6" s="112"/>
      <c r="P6" s="112"/>
      <c r="Q6" s="112"/>
      <c r="R6" s="112"/>
      <c r="S6" s="112"/>
      <c r="T6" s="112"/>
      <c r="U6" s="112"/>
      <c r="V6" s="112"/>
      <c r="W6" s="112"/>
      <c r="X6" s="112"/>
      <c r="Y6" s="112"/>
      <c r="Z6" s="112"/>
    </row>
    <row r="7" spans="1:26" ht="12.75" customHeight="1" x14ac:dyDescent="0.25">
      <c r="A7" s="112"/>
      <c r="B7" s="283"/>
      <c r="C7" s="274" t="s">
        <v>95</v>
      </c>
      <c r="D7" s="119" t="s">
        <v>105</v>
      </c>
      <c r="E7" s="120" t="s">
        <v>196</v>
      </c>
      <c r="F7" s="121">
        <v>0.25</v>
      </c>
      <c r="G7" s="112"/>
      <c r="H7" s="112"/>
      <c r="I7" s="112"/>
      <c r="J7" s="112"/>
      <c r="K7" s="112"/>
      <c r="L7" s="112"/>
      <c r="M7" s="112"/>
      <c r="N7" s="112"/>
      <c r="O7" s="112"/>
      <c r="P7" s="112"/>
      <c r="Q7" s="112"/>
      <c r="R7" s="112"/>
      <c r="S7" s="112"/>
      <c r="T7" s="112"/>
      <c r="U7" s="112"/>
      <c r="V7" s="112"/>
      <c r="W7" s="112"/>
      <c r="X7" s="112"/>
      <c r="Y7" s="112"/>
      <c r="Z7" s="112"/>
    </row>
    <row r="8" spans="1:26" ht="12.75" customHeight="1" x14ac:dyDescent="0.25">
      <c r="A8" s="112"/>
      <c r="B8" s="284"/>
      <c r="C8" s="275"/>
      <c r="D8" s="119" t="s">
        <v>114</v>
      </c>
      <c r="E8" s="120" t="s">
        <v>197</v>
      </c>
      <c r="F8" s="121">
        <v>0.15</v>
      </c>
      <c r="G8" s="112"/>
      <c r="H8" s="112"/>
      <c r="I8" s="112"/>
      <c r="J8" s="112"/>
      <c r="K8" s="112"/>
      <c r="L8" s="112"/>
      <c r="M8" s="112"/>
      <c r="N8" s="112"/>
      <c r="O8" s="112"/>
      <c r="P8" s="112"/>
      <c r="Q8" s="112"/>
      <c r="R8" s="112"/>
      <c r="S8" s="112"/>
      <c r="T8" s="112"/>
      <c r="U8" s="112"/>
      <c r="V8" s="112"/>
      <c r="W8" s="112"/>
      <c r="X8" s="112"/>
      <c r="Y8" s="112"/>
      <c r="Z8" s="112"/>
    </row>
    <row r="9" spans="1:26" ht="12.75" customHeight="1" x14ac:dyDescent="0.25">
      <c r="A9" s="112"/>
      <c r="B9" s="287" t="s">
        <v>198</v>
      </c>
      <c r="C9" s="274" t="s">
        <v>97</v>
      </c>
      <c r="D9" s="119" t="s">
        <v>106</v>
      </c>
      <c r="E9" s="120" t="s">
        <v>199</v>
      </c>
      <c r="F9" s="122" t="s">
        <v>200</v>
      </c>
      <c r="G9" s="112"/>
      <c r="H9" s="112"/>
      <c r="I9" s="112"/>
      <c r="J9" s="112"/>
      <c r="K9" s="112"/>
      <c r="L9" s="112"/>
      <c r="M9" s="112"/>
      <c r="N9" s="112"/>
      <c r="O9" s="112"/>
      <c r="P9" s="112"/>
      <c r="Q9" s="112"/>
      <c r="R9" s="112"/>
      <c r="S9" s="112"/>
      <c r="T9" s="112"/>
      <c r="U9" s="112"/>
      <c r="V9" s="112"/>
      <c r="W9" s="112"/>
      <c r="X9" s="112"/>
      <c r="Y9" s="112"/>
      <c r="Z9" s="112"/>
    </row>
    <row r="10" spans="1:26" ht="12.75" customHeight="1" x14ac:dyDescent="0.25">
      <c r="A10" s="112"/>
      <c r="B10" s="283"/>
      <c r="C10" s="275"/>
      <c r="D10" s="119" t="s">
        <v>201</v>
      </c>
      <c r="E10" s="120" t="s">
        <v>202</v>
      </c>
      <c r="F10" s="122" t="s">
        <v>200</v>
      </c>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x14ac:dyDescent="0.25">
      <c r="A11" s="112"/>
      <c r="B11" s="283"/>
      <c r="C11" s="274" t="s">
        <v>98</v>
      </c>
      <c r="D11" s="119" t="s">
        <v>107</v>
      </c>
      <c r="E11" s="120" t="s">
        <v>203</v>
      </c>
      <c r="F11" s="122" t="s">
        <v>200</v>
      </c>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x14ac:dyDescent="0.25">
      <c r="A12" s="112"/>
      <c r="B12" s="283"/>
      <c r="C12" s="275"/>
      <c r="D12" s="119" t="s">
        <v>115</v>
      </c>
      <c r="E12" s="120" t="s">
        <v>204</v>
      </c>
      <c r="F12" s="122" t="s">
        <v>200</v>
      </c>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x14ac:dyDescent="0.25">
      <c r="A13" s="112"/>
      <c r="B13" s="283"/>
      <c r="C13" s="274" t="s">
        <v>99</v>
      </c>
      <c r="D13" s="119" t="s">
        <v>108</v>
      </c>
      <c r="E13" s="120" t="s">
        <v>205</v>
      </c>
      <c r="F13" s="122" t="s">
        <v>200</v>
      </c>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x14ac:dyDescent="0.25">
      <c r="A14" s="112"/>
      <c r="B14" s="288"/>
      <c r="C14" s="276"/>
      <c r="D14" s="123" t="s">
        <v>206</v>
      </c>
      <c r="E14" s="124" t="s">
        <v>207</v>
      </c>
      <c r="F14" s="125" t="s">
        <v>200</v>
      </c>
      <c r="G14" s="112"/>
      <c r="H14" s="112"/>
      <c r="I14" s="112"/>
      <c r="J14" s="112"/>
      <c r="K14" s="112"/>
      <c r="L14" s="112"/>
      <c r="M14" s="112"/>
      <c r="N14" s="112"/>
      <c r="O14" s="112"/>
      <c r="P14" s="112"/>
      <c r="Q14" s="112"/>
      <c r="R14" s="112"/>
      <c r="S14" s="112"/>
      <c r="T14" s="112"/>
      <c r="U14" s="112"/>
      <c r="V14" s="112"/>
      <c r="W14" s="112"/>
      <c r="X14" s="112"/>
      <c r="Y14" s="112"/>
      <c r="Z14" s="112"/>
    </row>
    <row r="15" spans="1:26" ht="49.5" customHeight="1" x14ac:dyDescent="0.25">
      <c r="A15" s="112"/>
      <c r="B15" s="272" t="s">
        <v>208</v>
      </c>
      <c r="C15" s="173"/>
      <c r="D15" s="173"/>
      <c r="E15" s="173"/>
      <c r="F15" s="273"/>
      <c r="G15" s="112"/>
      <c r="H15" s="112"/>
      <c r="I15" s="112"/>
      <c r="J15" s="112"/>
      <c r="K15" s="112"/>
      <c r="L15" s="112"/>
      <c r="M15" s="112"/>
      <c r="N15" s="112"/>
      <c r="O15" s="112"/>
      <c r="P15" s="112"/>
      <c r="Q15" s="112"/>
      <c r="R15" s="112"/>
      <c r="S15" s="112"/>
      <c r="T15" s="112"/>
      <c r="U15" s="112"/>
      <c r="V15" s="112"/>
      <c r="W15" s="112"/>
      <c r="X15" s="112"/>
      <c r="Y15" s="112"/>
      <c r="Z15" s="112"/>
    </row>
    <row r="16" spans="1:26" ht="27" customHeight="1" x14ac:dyDescent="0.25">
      <c r="A16" s="112"/>
      <c r="B16" s="126"/>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x14ac:dyDescent="0.2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x14ac:dyDescent="0.2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12.75" customHeight="1" x14ac:dyDescent="0.25">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12.75" customHeight="1" x14ac:dyDescent="0.25">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x14ac:dyDescent="0.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x14ac:dyDescent="0.2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x14ac:dyDescent="0.2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x14ac:dyDescent="0.2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2.75"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x14ac:dyDescent="0.25">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x14ac:dyDescent="0.25">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x14ac:dyDescent="0.25">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x14ac:dyDescent="0.25">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x14ac:dyDescent="0.25">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x14ac:dyDescent="0.25">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x14ac:dyDescent="0.25">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x14ac:dyDescent="0.25">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x14ac:dyDescent="0.25">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x14ac:dyDescent="0.25">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x14ac:dyDescent="0.25">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x14ac:dyDescent="0.25">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x14ac:dyDescent="0.25">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x14ac:dyDescent="0.25">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x14ac:dyDescent="0.25">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x14ac:dyDescent="0.25">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x14ac:dyDescent="0.25">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x14ac:dyDescent="0.25">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x14ac:dyDescent="0.25">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x14ac:dyDescent="0.25">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x14ac:dyDescent="0.25">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x14ac:dyDescent="0.25">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x14ac:dyDescent="0.25">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x14ac:dyDescent="0.25">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x14ac:dyDescent="0.25">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x14ac:dyDescent="0.25">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x14ac:dyDescent="0.25">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x14ac:dyDescent="0.25">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x14ac:dyDescent="0.25">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x14ac:dyDescent="0.25">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x14ac:dyDescent="0.25">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x14ac:dyDescent="0.25">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x14ac:dyDescent="0.25">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x14ac:dyDescent="0.25">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x14ac:dyDescent="0.25">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x14ac:dyDescent="0.25">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x14ac:dyDescent="0.25">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x14ac:dyDescent="0.25">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x14ac:dyDescent="0.25">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x14ac:dyDescent="0.25">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x14ac:dyDescent="0.25">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x14ac:dyDescent="0.25">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x14ac:dyDescent="0.25">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x14ac:dyDescent="0.25">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x14ac:dyDescent="0.25">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x14ac:dyDescent="0.25">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x14ac:dyDescent="0.25">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x14ac:dyDescent="0.25">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x14ac:dyDescent="0.25">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x14ac:dyDescent="0.25">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x14ac:dyDescent="0.25">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x14ac:dyDescent="0.25">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x14ac:dyDescent="0.25">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x14ac:dyDescent="0.25">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x14ac:dyDescent="0.25">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x14ac:dyDescent="0.25">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x14ac:dyDescent="0.25">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x14ac:dyDescent="0.25">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x14ac:dyDescent="0.25">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x14ac:dyDescent="0.25">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x14ac:dyDescent="0.25">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x14ac:dyDescent="0.25">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x14ac:dyDescent="0.25">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x14ac:dyDescent="0.25">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x14ac:dyDescent="0.25">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x14ac:dyDescent="0.25">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x14ac:dyDescent="0.25">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x14ac:dyDescent="0.25">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x14ac:dyDescent="0.25">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x14ac:dyDescent="0.25">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x14ac:dyDescent="0.25">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x14ac:dyDescent="0.25">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x14ac:dyDescent="0.25">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x14ac:dyDescent="0.25">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x14ac:dyDescent="0.25">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x14ac:dyDescent="0.25">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x14ac:dyDescent="0.25">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x14ac:dyDescent="0.25">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x14ac:dyDescent="0.25">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x14ac:dyDescent="0.25">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x14ac:dyDescent="0.25">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x14ac:dyDescent="0.25">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x14ac:dyDescent="0.25">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x14ac:dyDescent="0.25">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x14ac:dyDescent="0.25">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x14ac:dyDescent="0.25">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x14ac:dyDescent="0.25">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x14ac:dyDescent="0.25">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x14ac:dyDescent="0.25">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x14ac:dyDescent="0.25">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x14ac:dyDescent="0.25">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x14ac:dyDescent="0.25">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x14ac:dyDescent="0.25">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x14ac:dyDescent="0.25">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x14ac:dyDescent="0.25">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x14ac:dyDescent="0.25">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x14ac:dyDescent="0.25">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x14ac:dyDescent="0.25">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x14ac:dyDescent="0.25">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x14ac:dyDescent="0.25">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x14ac:dyDescent="0.25">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x14ac:dyDescent="0.25">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x14ac:dyDescent="0.25">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x14ac:dyDescent="0.25">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x14ac:dyDescent="0.25">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x14ac:dyDescent="0.25">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x14ac:dyDescent="0.25">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x14ac:dyDescent="0.25">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x14ac:dyDescent="0.25">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x14ac:dyDescent="0.25">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x14ac:dyDescent="0.25">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x14ac:dyDescent="0.25">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x14ac:dyDescent="0.25">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x14ac:dyDescent="0.25">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x14ac:dyDescent="0.25">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x14ac:dyDescent="0.25">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x14ac:dyDescent="0.25">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x14ac:dyDescent="0.25">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x14ac:dyDescent="0.25">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x14ac:dyDescent="0.25">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x14ac:dyDescent="0.25">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x14ac:dyDescent="0.25">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x14ac:dyDescent="0.25">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x14ac:dyDescent="0.25">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x14ac:dyDescent="0.25">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x14ac:dyDescent="0.25">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x14ac:dyDescent="0.25">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x14ac:dyDescent="0.25">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x14ac:dyDescent="0.25">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x14ac:dyDescent="0.25">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x14ac:dyDescent="0.25">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x14ac:dyDescent="0.25">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x14ac:dyDescent="0.25">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x14ac:dyDescent="0.25">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x14ac:dyDescent="0.25">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x14ac:dyDescent="0.25">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x14ac:dyDescent="0.25">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x14ac:dyDescent="0.25">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x14ac:dyDescent="0.25">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x14ac:dyDescent="0.25">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x14ac:dyDescent="0.25">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x14ac:dyDescent="0.25">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x14ac:dyDescent="0.25">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x14ac:dyDescent="0.25">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x14ac:dyDescent="0.25">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x14ac:dyDescent="0.25">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x14ac:dyDescent="0.25">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x14ac:dyDescent="0.25">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x14ac:dyDescent="0.25">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x14ac:dyDescent="0.25">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x14ac:dyDescent="0.25">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x14ac:dyDescent="0.25">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x14ac:dyDescent="0.25">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x14ac:dyDescent="0.25">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x14ac:dyDescent="0.25">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x14ac:dyDescent="0.25">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x14ac:dyDescent="0.25">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x14ac:dyDescent="0.25">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x14ac:dyDescent="0.25">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x14ac:dyDescent="0.25">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x14ac:dyDescent="0.25">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x14ac:dyDescent="0.25">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x14ac:dyDescent="0.25">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x14ac:dyDescent="0.25">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x14ac:dyDescent="0.25">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x14ac:dyDescent="0.25">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x14ac:dyDescent="0.25">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x14ac:dyDescent="0.25">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x14ac:dyDescent="0.25">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x14ac:dyDescent="0.25">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x14ac:dyDescent="0.25">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x14ac:dyDescent="0.25">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x14ac:dyDescent="0.25">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x14ac:dyDescent="0.25">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x14ac:dyDescent="0.25">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x14ac:dyDescent="0.25">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x14ac:dyDescent="0.25">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x14ac:dyDescent="0.25">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x14ac:dyDescent="0.25">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x14ac:dyDescent="0.25">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x14ac:dyDescent="0.25">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x14ac:dyDescent="0.25">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x14ac:dyDescent="0.25">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x14ac:dyDescent="0.25">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x14ac:dyDescent="0.25">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x14ac:dyDescent="0.25">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x14ac:dyDescent="0.25">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x14ac:dyDescent="0.25">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x14ac:dyDescent="0.25">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x14ac:dyDescent="0.25">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x14ac:dyDescent="0.25">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x14ac:dyDescent="0.25">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x14ac:dyDescent="0.25">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x14ac:dyDescent="0.25">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x14ac:dyDescent="0.25">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x14ac:dyDescent="0.25">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x14ac:dyDescent="0.25">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x14ac:dyDescent="0.25">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x14ac:dyDescent="0.25">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x14ac:dyDescent="0.25">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x14ac:dyDescent="0.25">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x14ac:dyDescent="0.25">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x14ac:dyDescent="0.25">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x14ac:dyDescent="0.25">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x14ac:dyDescent="0.25">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x14ac:dyDescent="0.25">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x14ac:dyDescent="0.25">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x14ac:dyDescent="0.25">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x14ac:dyDescent="0.25">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x14ac:dyDescent="0.25">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x14ac:dyDescent="0.25">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x14ac:dyDescent="0.25">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x14ac:dyDescent="0.25">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x14ac:dyDescent="0.25">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x14ac:dyDescent="0.25">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x14ac:dyDescent="0.25">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x14ac:dyDescent="0.25">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x14ac:dyDescent="0.25">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x14ac:dyDescent="0.25">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x14ac:dyDescent="0.25">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x14ac:dyDescent="0.25">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x14ac:dyDescent="0.25">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x14ac:dyDescent="0.25">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x14ac:dyDescent="0.25">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x14ac:dyDescent="0.25">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x14ac:dyDescent="0.25">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x14ac:dyDescent="0.25">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x14ac:dyDescent="0.25">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x14ac:dyDescent="0.25">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x14ac:dyDescent="0.25">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x14ac:dyDescent="0.25">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x14ac:dyDescent="0.25">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x14ac:dyDescent="0.25">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x14ac:dyDescent="0.25">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x14ac:dyDescent="0.25">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x14ac:dyDescent="0.25">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x14ac:dyDescent="0.25">
      <c r="A990" s="112"/>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x14ac:dyDescent="0.25">
      <c r="A991" s="112"/>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x14ac:dyDescent="0.25">
      <c r="A992" s="112"/>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x14ac:dyDescent="0.25">
      <c r="A993" s="112"/>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x14ac:dyDescent="0.25">
      <c r="A994" s="112"/>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x14ac:dyDescent="0.25">
      <c r="A995" s="112"/>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x14ac:dyDescent="0.25">
      <c r="A996" s="112"/>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x14ac:dyDescent="0.25">
      <c r="A997" s="112"/>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x14ac:dyDescent="0.25">
      <c r="A998" s="112"/>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x14ac:dyDescent="0.25">
      <c r="A999" s="112"/>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x14ac:dyDescent="0.25">
      <c r="A1000" s="112"/>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4.42578125" defaultRowHeight="15" customHeight="1" x14ac:dyDescent="0.25"/>
  <cols>
    <col min="1" max="26" width="10.5703125" customWidth="1"/>
  </cols>
  <sheetData>
    <row r="2" spans="2:5" x14ac:dyDescent="0.25">
      <c r="B2" s="109" t="s">
        <v>209</v>
      </c>
      <c r="E2" s="109" t="s">
        <v>210</v>
      </c>
    </row>
    <row r="3" spans="2:5" x14ac:dyDescent="0.25">
      <c r="B3" s="109" t="s">
        <v>211</v>
      </c>
      <c r="E3" s="109" t="s">
        <v>212</v>
      </c>
    </row>
    <row r="4" spans="2:5" x14ac:dyDescent="0.25">
      <c r="B4" s="109" t="s">
        <v>109</v>
      </c>
      <c r="E4" s="109" t="s">
        <v>100</v>
      </c>
    </row>
    <row r="5" spans="2:5" x14ac:dyDescent="0.25">
      <c r="B5" s="109" t="s">
        <v>116</v>
      </c>
    </row>
    <row r="8" spans="2:5" x14ac:dyDescent="0.25">
      <c r="B8" s="109" t="s">
        <v>213</v>
      </c>
    </row>
    <row r="9" spans="2:5" x14ac:dyDescent="0.25">
      <c r="B9" s="109" t="s">
        <v>214</v>
      </c>
    </row>
    <row r="10" spans="2:5" x14ac:dyDescent="0.25">
      <c r="B10" s="109" t="s">
        <v>112</v>
      </c>
    </row>
    <row r="13" spans="2:5" x14ac:dyDescent="0.25">
      <c r="B13" s="109" t="s">
        <v>215</v>
      </c>
    </row>
    <row r="14" spans="2:5" x14ac:dyDescent="0.25">
      <c r="B14" s="109" t="s">
        <v>101</v>
      </c>
    </row>
    <row r="15" spans="2:5" x14ac:dyDescent="0.25">
      <c r="B15" s="109" t="s">
        <v>216</v>
      </c>
    </row>
    <row r="16" spans="2:5" x14ac:dyDescent="0.25">
      <c r="B16" s="109" t="s">
        <v>217</v>
      </c>
    </row>
    <row r="17" spans="2:2" x14ac:dyDescent="0.25">
      <c r="B17" s="109" t="s">
        <v>218</v>
      </c>
    </row>
    <row r="18" spans="2:2" x14ac:dyDescent="0.25">
      <c r="B18" s="109" t="s">
        <v>219</v>
      </c>
    </row>
    <row r="19" spans="2:2" x14ac:dyDescent="0.25">
      <c r="B19" s="109" t="s">
        <v>220</v>
      </c>
    </row>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32.85546875" customWidth="1"/>
    <col min="2" max="26" width="11.42578125" customWidth="1"/>
  </cols>
  <sheetData>
    <row r="1" spans="1:26" ht="12.75" customHeight="1" x14ac:dyDescent="0.25">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6" ht="12.75" customHeight="1" x14ac:dyDescent="0.25">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1:26" ht="12.75" customHeight="1" x14ac:dyDescent="0.25">
      <c r="A3" s="128" t="s">
        <v>113</v>
      </c>
      <c r="B3" s="127"/>
      <c r="C3" s="127"/>
      <c r="D3" s="127"/>
      <c r="E3" s="127"/>
      <c r="F3" s="127"/>
      <c r="G3" s="127"/>
      <c r="H3" s="127"/>
      <c r="I3" s="127"/>
      <c r="J3" s="127"/>
      <c r="K3" s="127"/>
      <c r="L3" s="127"/>
      <c r="M3" s="127"/>
      <c r="N3" s="127"/>
      <c r="O3" s="127"/>
      <c r="P3" s="127"/>
      <c r="Q3" s="127"/>
      <c r="R3" s="127"/>
      <c r="S3" s="127"/>
      <c r="T3" s="127"/>
      <c r="U3" s="127"/>
      <c r="V3" s="127"/>
      <c r="W3" s="127"/>
      <c r="X3" s="127"/>
      <c r="Y3" s="127"/>
      <c r="Z3" s="127"/>
    </row>
    <row r="4" spans="1:26" ht="12.75" customHeight="1" x14ac:dyDescent="0.25">
      <c r="A4" s="128" t="s">
        <v>104</v>
      </c>
      <c r="B4" s="127"/>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ht="12.75" customHeight="1" x14ac:dyDescent="0.25">
      <c r="A5" s="128" t="s">
        <v>194</v>
      </c>
      <c r="B5" s="127"/>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1:26" ht="12.75" customHeight="1" x14ac:dyDescent="0.25">
      <c r="A6" s="128" t="s">
        <v>105</v>
      </c>
      <c r="B6" s="127"/>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ht="12.75" customHeight="1" x14ac:dyDescent="0.25">
      <c r="A7" s="128" t="s">
        <v>114</v>
      </c>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ht="12.75" customHeight="1" x14ac:dyDescent="0.25">
      <c r="A8" s="128" t="s">
        <v>106</v>
      </c>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ht="12.75" customHeight="1" x14ac:dyDescent="0.25">
      <c r="A9" s="128" t="s">
        <v>201</v>
      </c>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ht="12.75" customHeight="1" x14ac:dyDescent="0.25">
      <c r="A10" s="128" t="s">
        <v>107</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12.75" customHeight="1" x14ac:dyDescent="0.25">
      <c r="A11" s="128" t="s">
        <v>115</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ht="12.75" customHeight="1" x14ac:dyDescent="0.25">
      <c r="A12" s="128" t="s">
        <v>221</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12.75" customHeight="1" x14ac:dyDescent="0.25">
      <c r="A13" s="128" t="s">
        <v>222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ht="12.75" customHeight="1" x14ac:dyDescent="0.25">
      <c r="A14" s="128" t="s">
        <v>223</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12.75" customHeight="1" x14ac:dyDescent="0.2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ht="12.75" customHeight="1" x14ac:dyDescent="0.25">
      <c r="A16" s="128" t="s">
        <v>224</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ht="12.75" customHeight="1" x14ac:dyDescent="0.25">
      <c r="A17" s="128" t="s">
        <v>209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ht="12.75" customHeight="1" x14ac:dyDescent="0.25">
      <c r="A18" s="128" t="s">
        <v>211</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12.75" customHeight="1" x14ac:dyDescent="0.25">
      <c r="A19" s="127"/>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12.75" customHeight="1" x14ac:dyDescent="0.25">
      <c r="A20" s="128" t="s">
        <v>214</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12.75" customHeight="1" x14ac:dyDescent="0.25">
      <c r="A21" s="128" t="s">
        <v>112</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12.75" customHeight="1" x14ac:dyDescent="0.25">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12.75" customHeight="1" x14ac:dyDescent="0.2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12.75" customHeight="1" x14ac:dyDescent="0.25">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row>
    <row r="25" spans="1:26" ht="12.75" customHeight="1" x14ac:dyDescent="0.25">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row>
    <row r="26" spans="1:26" ht="12.75" customHeight="1" x14ac:dyDescent="0.2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row>
    <row r="27" spans="1:26" ht="12.75" customHeight="1" x14ac:dyDescent="0.2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ht="12.75" customHeight="1" x14ac:dyDescent="0.25">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ht="12.75" customHeight="1" x14ac:dyDescent="0.2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ht="12.75" customHeight="1" x14ac:dyDescent="0.2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ht="12.75" customHeight="1" x14ac:dyDescent="0.2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ht="12.75" customHeight="1" x14ac:dyDescent="0.2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ht="12.75" customHeight="1" x14ac:dyDescent="0.25">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ht="12.75" customHeight="1" x14ac:dyDescent="0.25">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ht="12.75" customHeight="1" x14ac:dyDescent="0.25">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ht="12.75" customHeight="1" x14ac:dyDescent="0.25">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ht="12.75" customHeight="1" x14ac:dyDescent="0.25">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ht="12.75" customHeight="1" x14ac:dyDescent="0.2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ht="12.75" customHeight="1" x14ac:dyDescent="0.25">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ht="12.75" customHeight="1" x14ac:dyDescent="0.25">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ht="12.75" customHeight="1" x14ac:dyDescent="0.25">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ht="12.75" customHeight="1" x14ac:dyDescent="0.2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ht="12.75" customHeight="1" x14ac:dyDescent="0.25">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ht="12.75" customHeight="1" x14ac:dyDescent="0.2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ht="12.75" customHeight="1" x14ac:dyDescent="0.2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ht="12.75" customHeight="1" x14ac:dyDescent="0.2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ht="12.75" customHeight="1" x14ac:dyDescent="0.2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ht="12.75" customHeight="1" x14ac:dyDescent="0.2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ht="12.75" customHeight="1" x14ac:dyDescent="0.2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ht="12.75" customHeight="1" x14ac:dyDescent="0.2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ht="12.75" customHeight="1" x14ac:dyDescent="0.2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ht="12.75" customHeight="1" x14ac:dyDescent="0.2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6" ht="12.75" customHeight="1" x14ac:dyDescent="0.2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ht="12.75" customHeight="1" x14ac:dyDescent="0.2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ht="12.75" customHeight="1" x14ac:dyDescent="0.25">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ht="12.75" customHeight="1" x14ac:dyDescent="0.25">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row>
    <row r="57" spans="1:26" ht="12.75" customHeight="1" x14ac:dyDescent="0.2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1:26" ht="12.75" customHeight="1" x14ac:dyDescent="0.2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row>
    <row r="59" spans="1:26" ht="12.75" customHeight="1" x14ac:dyDescent="0.2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ht="12.75" customHeight="1" x14ac:dyDescent="0.2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row>
    <row r="61" spans="1:26" ht="12.75" customHeight="1" x14ac:dyDescent="0.2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row>
    <row r="62" spans="1:26" ht="12.75" customHeight="1" x14ac:dyDescent="0.2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row>
    <row r="63" spans="1:26" ht="12.75" customHeight="1" x14ac:dyDescent="0.2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26" ht="12.75" customHeight="1" x14ac:dyDescent="0.25">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1:26" ht="12.75" customHeight="1" x14ac:dyDescent="0.2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1:26" ht="12.75" customHeight="1" x14ac:dyDescent="0.25">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row>
    <row r="67" spans="1:26" ht="12.75" customHeight="1" x14ac:dyDescent="0.2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1:26" ht="12.75" customHeight="1" x14ac:dyDescent="0.25">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1:26" ht="12.75" customHeight="1" x14ac:dyDescent="0.25">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row>
    <row r="70" spans="1:26" ht="12.75" customHeight="1" x14ac:dyDescent="0.25">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row>
    <row r="71" spans="1:26" ht="12.75" customHeight="1" x14ac:dyDescent="0.25">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row>
    <row r="72" spans="1:26" ht="12.75" customHeight="1" x14ac:dyDescent="0.25">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row>
    <row r="73" spans="1:26" ht="12.75" customHeight="1" x14ac:dyDescent="0.2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row>
    <row r="74" spans="1:26" ht="12.75" customHeight="1" x14ac:dyDescent="0.25">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row>
    <row r="75" spans="1:26" ht="12.75" customHeight="1" x14ac:dyDescent="0.25">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row>
    <row r="76" spans="1:26" ht="12.75" customHeight="1" x14ac:dyDescent="0.2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row>
    <row r="77" spans="1:26" ht="12.75" customHeight="1" x14ac:dyDescent="0.25">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row>
    <row r="78" spans="1:26" ht="12.75" customHeight="1" x14ac:dyDescent="0.25">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row>
    <row r="79" spans="1:26" ht="12.75" customHeight="1" x14ac:dyDescent="0.25">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row>
    <row r="80" spans="1:26" ht="12.75" customHeight="1" x14ac:dyDescent="0.25">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row>
    <row r="81" spans="1:26" ht="12.75" customHeight="1" x14ac:dyDescent="0.25">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row>
    <row r="82" spans="1:26" ht="12.75" customHeight="1" x14ac:dyDescent="0.25">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ht="12.75" customHeight="1" x14ac:dyDescent="0.25">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1:26" ht="12.75" customHeight="1" x14ac:dyDescent="0.25">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row>
    <row r="85" spans="1:26" ht="12.75" customHeight="1" x14ac:dyDescent="0.25">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row>
    <row r="86" spans="1:26" ht="12.75" customHeight="1" x14ac:dyDescent="0.25">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row>
    <row r="87" spans="1:26" ht="12.75" customHeight="1" x14ac:dyDescent="0.25">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row>
    <row r="88" spans="1:26" ht="12.75" customHeight="1" x14ac:dyDescent="0.25">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row>
    <row r="89" spans="1:26" ht="12.75" customHeight="1" x14ac:dyDescent="0.25">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row>
    <row r="90" spans="1:26" ht="12.75" customHeight="1" x14ac:dyDescent="0.25">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row>
    <row r="91" spans="1:26" ht="12.75" customHeight="1" x14ac:dyDescent="0.25">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row>
    <row r="92" spans="1:26" ht="12.75" customHeight="1" x14ac:dyDescent="0.25">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row>
    <row r="93" spans="1:26" ht="12.75" customHeight="1" x14ac:dyDescent="0.25">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row>
    <row r="94" spans="1:26" ht="12.75" customHeight="1" x14ac:dyDescent="0.25">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row>
    <row r="95" spans="1:26" ht="12.75" customHeight="1" x14ac:dyDescent="0.25">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row>
    <row r="96" spans="1:26" ht="12.75" customHeight="1" x14ac:dyDescent="0.25">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row>
    <row r="97" spans="1:26" ht="12.75" customHeight="1" x14ac:dyDescent="0.25">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row>
    <row r="98" spans="1:26" ht="12.75" customHeight="1" x14ac:dyDescent="0.25">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row>
    <row r="99" spans="1:26" ht="12.75" customHeight="1" x14ac:dyDescent="0.25">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row>
    <row r="100" spans="1:26" ht="12.75" customHeight="1" x14ac:dyDescent="0.25">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row>
    <row r="101" spans="1:26" ht="12.75" customHeight="1" x14ac:dyDescent="0.25">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row>
    <row r="102" spans="1:26" ht="12.75" customHeight="1" x14ac:dyDescent="0.25">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row>
    <row r="103" spans="1:26" ht="12.75" customHeight="1" x14ac:dyDescent="0.25">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row>
    <row r="104" spans="1:26" ht="12.75" customHeight="1" x14ac:dyDescent="0.25">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row>
    <row r="105" spans="1:26" ht="12.75" customHeight="1" x14ac:dyDescent="0.25">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row>
    <row r="106" spans="1:26" ht="12.75" customHeight="1" x14ac:dyDescent="0.25">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row>
    <row r="107" spans="1:26" ht="12.75" customHeight="1" x14ac:dyDescent="0.25">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row>
    <row r="108" spans="1:26" ht="12.75" customHeight="1" x14ac:dyDescent="0.25">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row>
    <row r="109" spans="1:26" ht="12.75" customHeight="1" x14ac:dyDescent="0.25">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row>
    <row r="110" spans="1:26" ht="12.75" customHeight="1" x14ac:dyDescent="0.25">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row>
    <row r="111" spans="1:26" ht="12.75" customHeight="1" x14ac:dyDescent="0.25">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row>
    <row r="112" spans="1:26" ht="12.75" customHeight="1" x14ac:dyDescent="0.25">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row>
    <row r="113" spans="1:26" ht="12.75" customHeight="1" x14ac:dyDescent="0.25">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row>
    <row r="114" spans="1:26" ht="12.75" customHeight="1" x14ac:dyDescent="0.25">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row>
    <row r="115" spans="1:26" ht="12.75" customHeight="1" x14ac:dyDescent="0.25">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row>
    <row r="116" spans="1:26" ht="12.75" customHeight="1" x14ac:dyDescent="0.25">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row>
    <row r="117" spans="1:26" ht="12.75" customHeight="1" x14ac:dyDescent="0.25">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row>
    <row r="118" spans="1:26" ht="12.75" customHeight="1" x14ac:dyDescent="0.25">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row>
    <row r="119" spans="1:26" ht="12.75" customHeight="1" x14ac:dyDescent="0.25">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row>
    <row r="120" spans="1:26" ht="12.75" customHeight="1" x14ac:dyDescent="0.25">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row>
    <row r="121" spans="1:26" ht="12.75" customHeight="1" x14ac:dyDescent="0.25">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row>
    <row r="122" spans="1:26" ht="12.75" customHeight="1" x14ac:dyDescent="0.25">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row>
    <row r="123" spans="1:26" ht="12.75" customHeight="1" x14ac:dyDescent="0.25">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row>
    <row r="124" spans="1:26" ht="12.75" customHeight="1" x14ac:dyDescent="0.25">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row>
    <row r="125" spans="1:26" ht="12.75" customHeight="1" x14ac:dyDescent="0.25">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row>
    <row r="126" spans="1:26" ht="12.75" customHeight="1" x14ac:dyDescent="0.25">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row>
    <row r="127" spans="1:26" ht="12.75" customHeight="1" x14ac:dyDescent="0.25">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row>
    <row r="128" spans="1:26" ht="12.75" customHeight="1" x14ac:dyDescent="0.25">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row>
    <row r="129" spans="1:26" ht="12.75" customHeight="1" x14ac:dyDescent="0.25">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row>
    <row r="130" spans="1:26" ht="12.75" customHeight="1" x14ac:dyDescent="0.25">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row>
    <row r="131" spans="1:26" ht="12.75" customHeight="1" x14ac:dyDescent="0.25">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row>
    <row r="132" spans="1:26" ht="12.75" customHeight="1" x14ac:dyDescent="0.25">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row>
    <row r="133" spans="1:26" ht="12.75" customHeight="1" x14ac:dyDescent="0.25">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row>
    <row r="134" spans="1:26" ht="12.75" customHeight="1" x14ac:dyDescent="0.25">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row>
    <row r="135" spans="1:26" ht="12.75" customHeight="1" x14ac:dyDescent="0.25">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row>
    <row r="136" spans="1:26" ht="12.75" customHeight="1" x14ac:dyDescent="0.25">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row>
    <row r="137" spans="1:26" ht="12.75" customHeight="1" x14ac:dyDescent="0.25">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row>
    <row r="138" spans="1:26" ht="12.75" customHeight="1" x14ac:dyDescent="0.25">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row>
    <row r="139" spans="1:26" ht="12.75" customHeight="1" x14ac:dyDescent="0.25">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row>
    <row r="140" spans="1:26" ht="12.75" customHeight="1" x14ac:dyDescent="0.25">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row>
    <row r="141" spans="1:26" ht="12.75" customHeight="1" x14ac:dyDescent="0.25">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row>
    <row r="142" spans="1:26" ht="12.75" customHeight="1" x14ac:dyDescent="0.25">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row>
    <row r="143" spans="1:26" ht="12.75" customHeight="1" x14ac:dyDescent="0.25">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row>
    <row r="144" spans="1:26" ht="12.75" customHeight="1" x14ac:dyDescent="0.25">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row>
    <row r="145" spans="1:26" ht="12.75" customHeight="1" x14ac:dyDescent="0.25">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row>
    <row r="146" spans="1:26" ht="12.75" customHeight="1" x14ac:dyDescent="0.25">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row>
    <row r="147" spans="1:26" ht="12.75" customHeight="1" x14ac:dyDescent="0.25">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row>
    <row r="148" spans="1:26" ht="12.75" customHeight="1" x14ac:dyDescent="0.25">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row>
    <row r="149" spans="1:26" ht="12.75" customHeight="1" x14ac:dyDescent="0.25">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row>
    <row r="150" spans="1:26" ht="12.75" customHeight="1" x14ac:dyDescent="0.25">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row>
    <row r="151" spans="1:26" ht="12.75" customHeight="1" x14ac:dyDescent="0.25">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row>
    <row r="152" spans="1:26" ht="12.75" customHeight="1" x14ac:dyDescent="0.25">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row>
    <row r="153" spans="1:26" ht="12.75" customHeight="1" x14ac:dyDescent="0.25">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row>
    <row r="154" spans="1:26" ht="12.75" customHeight="1" x14ac:dyDescent="0.25">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row>
    <row r="155" spans="1:26" ht="12.75" customHeight="1" x14ac:dyDescent="0.25">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row>
    <row r="156" spans="1:26" ht="12.75" customHeight="1" x14ac:dyDescent="0.25">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row>
    <row r="157" spans="1:26" ht="12.75" customHeight="1" x14ac:dyDescent="0.25">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row>
    <row r="158" spans="1:26" ht="12.75" customHeight="1" x14ac:dyDescent="0.25">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row>
    <row r="159" spans="1:26" ht="12.75" customHeight="1" x14ac:dyDescent="0.25">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row>
    <row r="160" spans="1:26" ht="12.75" customHeight="1" x14ac:dyDescent="0.25">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row>
    <row r="161" spans="1:26" ht="12.75" customHeight="1" x14ac:dyDescent="0.25">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row>
    <row r="162" spans="1:26" ht="12.75" customHeight="1" x14ac:dyDescent="0.25">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row>
    <row r="163" spans="1:26" ht="12.75" customHeight="1" x14ac:dyDescent="0.25">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row>
    <row r="164" spans="1:26" ht="12.75" customHeight="1" x14ac:dyDescent="0.25">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row>
    <row r="165" spans="1:26" ht="12.75" customHeight="1" x14ac:dyDescent="0.25">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row>
    <row r="166" spans="1:26" ht="12.75" customHeight="1" x14ac:dyDescent="0.25">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row>
    <row r="167" spans="1:26" ht="12.75" customHeight="1" x14ac:dyDescent="0.25">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row>
    <row r="168" spans="1:26" ht="12.75" customHeight="1" x14ac:dyDescent="0.25">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1:26" ht="12.75" customHeight="1" x14ac:dyDescent="0.25">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row>
    <row r="170" spans="1:26" ht="12.75" customHeight="1" x14ac:dyDescent="0.25">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row>
    <row r="171" spans="1:26" ht="12.75" customHeight="1" x14ac:dyDescent="0.25">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row>
    <row r="172" spans="1:26" ht="12.75" customHeight="1" x14ac:dyDescent="0.25">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row>
    <row r="173" spans="1:26" ht="12.75" customHeight="1" x14ac:dyDescent="0.25">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row>
    <row r="174" spans="1:26" ht="12.75" customHeight="1" x14ac:dyDescent="0.25">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row>
    <row r="175" spans="1:26" ht="12.75" customHeight="1" x14ac:dyDescent="0.25">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row>
    <row r="176" spans="1:26" ht="12.75" customHeight="1" x14ac:dyDescent="0.25">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row>
    <row r="177" spans="1:26" ht="12.75" customHeight="1" x14ac:dyDescent="0.25">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row>
    <row r="178" spans="1:26" ht="12.75" customHeight="1" x14ac:dyDescent="0.25">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row>
    <row r="179" spans="1:26" ht="12.75" customHeight="1" x14ac:dyDescent="0.25">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row>
    <row r="180" spans="1:26" ht="12.75" customHeight="1" x14ac:dyDescent="0.25">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row>
    <row r="181" spans="1:26" ht="12.75" customHeight="1" x14ac:dyDescent="0.25">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row>
    <row r="182" spans="1:26" ht="12.75" customHeight="1" x14ac:dyDescent="0.25">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row>
    <row r="183" spans="1:26" ht="12.75" customHeight="1" x14ac:dyDescent="0.25">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row>
    <row r="184" spans="1:26" ht="12.75" customHeight="1" x14ac:dyDescent="0.25">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row>
    <row r="185" spans="1:26" ht="12.75" customHeight="1" x14ac:dyDescent="0.25">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row>
    <row r="186" spans="1:26" ht="12.75" customHeight="1" x14ac:dyDescent="0.25">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row>
    <row r="187" spans="1:26" ht="12.75" customHeight="1" x14ac:dyDescent="0.25">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row>
    <row r="188" spans="1:26" ht="12.75" customHeight="1" x14ac:dyDescent="0.25">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row>
    <row r="189" spans="1:26" ht="12.75" customHeight="1" x14ac:dyDescent="0.25">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row>
    <row r="190" spans="1:26" ht="12.75" customHeight="1" x14ac:dyDescent="0.25">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row>
    <row r="191" spans="1:26" ht="12.75" customHeight="1" x14ac:dyDescent="0.25">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row>
    <row r="192" spans="1:26" ht="12.75" customHeight="1" x14ac:dyDescent="0.25">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row>
    <row r="193" spans="1:26" ht="12.75" customHeight="1" x14ac:dyDescent="0.25">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row>
    <row r="194" spans="1:26" ht="12.75" customHeight="1" x14ac:dyDescent="0.25">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row>
    <row r="195" spans="1:26" ht="12.75" customHeight="1" x14ac:dyDescent="0.25">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row>
    <row r="196" spans="1:26" ht="12.75" customHeight="1" x14ac:dyDescent="0.25">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row>
    <row r="197" spans="1:26" ht="12.75" customHeight="1" x14ac:dyDescent="0.25">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row>
    <row r="198" spans="1:26" ht="12.75" customHeight="1" x14ac:dyDescent="0.25">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row>
    <row r="199" spans="1:26" ht="12.75" customHeight="1" x14ac:dyDescent="0.25">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row>
    <row r="200" spans="1:26" ht="12.75" customHeight="1" x14ac:dyDescent="0.25">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row>
    <row r="201" spans="1:26" ht="12.75" customHeight="1" x14ac:dyDescent="0.25">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row>
    <row r="202" spans="1:26" ht="12.75" customHeight="1" x14ac:dyDescent="0.25">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row>
    <row r="203" spans="1:26" ht="12.75" customHeight="1" x14ac:dyDescent="0.25">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row>
    <row r="204" spans="1:26" ht="12.75" customHeight="1" x14ac:dyDescent="0.25">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row>
    <row r="205" spans="1:26" ht="12.75" customHeight="1" x14ac:dyDescent="0.25">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row>
    <row r="206" spans="1:26" ht="12.75" customHeight="1" x14ac:dyDescent="0.25">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row>
    <row r="207" spans="1:26" ht="12.75" customHeight="1" x14ac:dyDescent="0.25">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row>
    <row r="208" spans="1:26" ht="12.75" customHeight="1" x14ac:dyDescent="0.25">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row>
    <row r="209" spans="1:26" ht="12.75" customHeight="1" x14ac:dyDescent="0.25">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row>
    <row r="210" spans="1:26" ht="12.75" customHeight="1" x14ac:dyDescent="0.25">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row>
    <row r="211" spans="1:26" ht="12.75" customHeight="1" x14ac:dyDescent="0.25">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row>
    <row r="212" spans="1:26" ht="12.75" customHeight="1" x14ac:dyDescent="0.25">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row>
    <row r="213" spans="1:26" ht="12.75" customHeight="1" x14ac:dyDescent="0.25">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row>
    <row r="214" spans="1:26" ht="12.75" customHeight="1" x14ac:dyDescent="0.25">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row>
    <row r="215" spans="1:26" ht="12.75" customHeight="1" x14ac:dyDescent="0.25">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row>
    <row r="216" spans="1:26" ht="12.75" customHeight="1" x14ac:dyDescent="0.25">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row>
    <row r="217" spans="1:26" ht="12.75" customHeight="1" x14ac:dyDescent="0.25">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row>
    <row r="218" spans="1:26" ht="12.75" customHeight="1" x14ac:dyDescent="0.25">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row>
    <row r="219" spans="1:26" ht="12.75" customHeight="1" x14ac:dyDescent="0.25">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row>
    <row r="220" spans="1:26" ht="12.75" customHeight="1" x14ac:dyDescent="0.25">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row>
    <row r="221" spans="1:26" ht="12.75" customHeight="1" x14ac:dyDescent="0.25">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row>
    <row r="222" spans="1:26" ht="12.75" customHeight="1" x14ac:dyDescent="0.25">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row>
    <row r="223" spans="1:26" ht="12.75" customHeight="1" x14ac:dyDescent="0.25">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row>
    <row r="224" spans="1:26" ht="12.75" customHeight="1" x14ac:dyDescent="0.25">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row>
    <row r="225" spans="1:26" ht="12.75" customHeight="1" x14ac:dyDescent="0.25">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row>
    <row r="226" spans="1:26" ht="12.75" customHeight="1" x14ac:dyDescent="0.25">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row>
    <row r="227" spans="1:26" ht="12.75" customHeight="1" x14ac:dyDescent="0.25">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row>
    <row r="228" spans="1:26" ht="12.75" customHeight="1" x14ac:dyDescent="0.25">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row>
    <row r="229" spans="1:26" ht="12.75" customHeight="1" x14ac:dyDescent="0.25">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row>
    <row r="230" spans="1:26" ht="12.75" customHeight="1" x14ac:dyDescent="0.25">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row>
    <row r="231" spans="1:26" ht="12.75" customHeight="1" x14ac:dyDescent="0.25">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row>
    <row r="232" spans="1:26" ht="12.75" customHeight="1" x14ac:dyDescent="0.25">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row>
    <row r="233" spans="1:26" ht="12.75" customHeight="1" x14ac:dyDescent="0.25">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row>
    <row r="234" spans="1:26" ht="12.75" customHeight="1" x14ac:dyDescent="0.25">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row>
    <row r="235" spans="1:26" ht="12.75" customHeight="1" x14ac:dyDescent="0.25">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row>
    <row r="236" spans="1:26" ht="12.75" customHeight="1" x14ac:dyDescent="0.25">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row>
    <row r="237" spans="1:26" ht="12.75" customHeight="1" x14ac:dyDescent="0.25">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row>
    <row r="238" spans="1:26" ht="12.75" customHeight="1" x14ac:dyDescent="0.25">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row>
    <row r="239" spans="1:26" ht="12.75" customHeight="1" x14ac:dyDescent="0.25">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row>
    <row r="240" spans="1:26" ht="12.75" customHeight="1" x14ac:dyDescent="0.25">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row>
    <row r="241" spans="1:26" ht="12.75" customHeight="1" x14ac:dyDescent="0.25">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row>
    <row r="242" spans="1:26" ht="12.75" customHeight="1" x14ac:dyDescent="0.25">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row>
    <row r="243" spans="1:26" ht="12.75" customHeight="1" x14ac:dyDescent="0.25">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row>
    <row r="244" spans="1:26" ht="12.75" customHeight="1" x14ac:dyDescent="0.25">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row>
    <row r="245" spans="1:26" ht="12.75" customHeight="1" x14ac:dyDescent="0.25">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row>
    <row r="246" spans="1:26" ht="12.75" customHeight="1" x14ac:dyDescent="0.25">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row>
    <row r="247" spans="1:26" ht="12.75" customHeight="1" x14ac:dyDescent="0.25">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row>
    <row r="248" spans="1:26" ht="12.75" customHeight="1" x14ac:dyDescent="0.25">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row>
    <row r="249" spans="1:26" ht="12.75" customHeight="1" x14ac:dyDescent="0.25">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row>
    <row r="250" spans="1:26" ht="12.75" customHeight="1" x14ac:dyDescent="0.25">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row>
    <row r="251" spans="1:26" ht="12.75" customHeight="1" x14ac:dyDescent="0.25">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row>
    <row r="252" spans="1:26" ht="12.75" customHeight="1" x14ac:dyDescent="0.25">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row>
    <row r="253" spans="1:26" ht="12.75" customHeight="1" x14ac:dyDescent="0.25">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row>
    <row r="254" spans="1:26" ht="12.75" customHeight="1" x14ac:dyDescent="0.25">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row>
    <row r="255" spans="1:26" ht="12.75" customHeight="1" x14ac:dyDescent="0.25">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row>
    <row r="256" spans="1:26" ht="12.75" customHeight="1" x14ac:dyDescent="0.25">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row>
    <row r="257" spans="1:26" ht="12.75" customHeight="1" x14ac:dyDescent="0.25">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row>
    <row r="258" spans="1:26" ht="12.75" customHeight="1" x14ac:dyDescent="0.25">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row>
    <row r="259" spans="1:26" ht="12.75" customHeight="1" x14ac:dyDescent="0.25">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row>
    <row r="260" spans="1:26" ht="12.75" customHeight="1" x14ac:dyDescent="0.25">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row>
    <row r="261" spans="1:26" ht="12.75" customHeight="1" x14ac:dyDescent="0.25">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row>
    <row r="262" spans="1:26" ht="12.75" customHeight="1" x14ac:dyDescent="0.25">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row>
    <row r="263" spans="1:26" ht="12.75" customHeight="1" x14ac:dyDescent="0.25">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row>
    <row r="264" spans="1:26" ht="12.75" customHeight="1" x14ac:dyDescent="0.25">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row>
    <row r="265" spans="1:26" ht="12.75" customHeight="1" x14ac:dyDescent="0.25">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row>
    <row r="266" spans="1:26" ht="12.75" customHeight="1" x14ac:dyDescent="0.25">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row>
    <row r="267" spans="1:26" ht="12.75" customHeight="1" x14ac:dyDescent="0.25">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row>
    <row r="268" spans="1:26" ht="12.75" customHeight="1" x14ac:dyDescent="0.25">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row>
    <row r="269" spans="1:26" ht="12.75" customHeight="1" x14ac:dyDescent="0.25">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row>
    <row r="270" spans="1:26" ht="12.75" customHeight="1" x14ac:dyDescent="0.25">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row>
    <row r="271" spans="1:26" ht="12.75" customHeight="1" x14ac:dyDescent="0.25">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row>
    <row r="272" spans="1:26" ht="12.75" customHeight="1" x14ac:dyDescent="0.25">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row>
    <row r="273" spans="1:26" ht="12.75" customHeight="1" x14ac:dyDescent="0.25">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row>
    <row r="274" spans="1:26" ht="12.75" customHeight="1" x14ac:dyDescent="0.25">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row>
    <row r="275" spans="1:26" ht="12.75" customHeight="1" x14ac:dyDescent="0.25">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row>
    <row r="276" spans="1:26" ht="12.75" customHeight="1" x14ac:dyDescent="0.25">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row>
    <row r="277" spans="1:26" ht="12.75" customHeight="1" x14ac:dyDescent="0.25">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row>
    <row r="278" spans="1:26" ht="12.75" customHeight="1" x14ac:dyDescent="0.25">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row>
    <row r="279" spans="1:26" ht="12.75" customHeight="1" x14ac:dyDescent="0.25">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row>
    <row r="280" spans="1:26" ht="12.75" customHeight="1" x14ac:dyDescent="0.25">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row>
    <row r="281" spans="1:26" ht="12.75" customHeight="1" x14ac:dyDescent="0.25">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row>
    <row r="282" spans="1:26" ht="12.75" customHeight="1" x14ac:dyDescent="0.25">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row>
    <row r="283" spans="1:26" ht="12.75" customHeight="1" x14ac:dyDescent="0.25">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row>
    <row r="284" spans="1:26" ht="12.75" customHeight="1" x14ac:dyDescent="0.25">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row>
    <row r="285" spans="1:26" ht="12.75" customHeight="1" x14ac:dyDescent="0.25">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row>
    <row r="286" spans="1:26" ht="12.75" customHeight="1" x14ac:dyDescent="0.25">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row>
    <row r="287" spans="1:26" ht="12.75" customHeight="1" x14ac:dyDescent="0.25">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row>
    <row r="288" spans="1:26" ht="12.75" customHeight="1" x14ac:dyDescent="0.25">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row>
    <row r="289" spans="1:26" ht="12.75" customHeight="1" x14ac:dyDescent="0.25">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row>
    <row r="290" spans="1:26" ht="12.75" customHeight="1" x14ac:dyDescent="0.25">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row>
    <row r="291" spans="1:26" ht="12.75" customHeight="1" x14ac:dyDescent="0.25">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row>
    <row r="292" spans="1:26" ht="12.75" customHeight="1" x14ac:dyDescent="0.25">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row>
    <row r="293" spans="1:26" ht="12.75" customHeight="1" x14ac:dyDescent="0.25">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row>
    <row r="294" spans="1:26" ht="12.75" customHeight="1" x14ac:dyDescent="0.25">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row>
    <row r="295" spans="1:26" ht="12.75" customHeight="1" x14ac:dyDescent="0.25">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row>
    <row r="296" spans="1:26" ht="12.75" customHeight="1" x14ac:dyDescent="0.25">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row>
    <row r="297" spans="1:26" ht="12.75" customHeight="1" x14ac:dyDescent="0.25">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row>
    <row r="298" spans="1:26" ht="12.75" customHeight="1" x14ac:dyDescent="0.25">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row>
    <row r="299" spans="1:26" ht="12.75" customHeight="1" x14ac:dyDescent="0.25">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row>
    <row r="300" spans="1:26" ht="12.75" customHeight="1" x14ac:dyDescent="0.25">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row>
    <row r="301" spans="1:26" ht="12.75" customHeight="1" x14ac:dyDescent="0.25">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row>
    <row r="302" spans="1:26" ht="12.75" customHeight="1" x14ac:dyDescent="0.25">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row>
    <row r="303" spans="1:26" ht="12.75" customHeight="1" x14ac:dyDescent="0.25">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row>
    <row r="304" spans="1:26" ht="12.75" customHeight="1" x14ac:dyDescent="0.25">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row>
    <row r="305" spans="1:26" ht="12.75" customHeight="1" x14ac:dyDescent="0.25">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row>
    <row r="306" spans="1:26" ht="12.75" customHeight="1" x14ac:dyDescent="0.25">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row>
    <row r="307" spans="1:26" ht="12.75" customHeight="1" x14ac:dyDescent="0.25">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row>
    <row r="308" spans="1:26" ht="12.75" customHeight="1" x14ac:dyDescent="0.25">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row>
    <row r="309" spans="1:26" ht="12.75" customHeight="1" x14ac:dyDescent="0.25">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row>
    <row r="310" spans="1:26" ht="12.75" customHeight="1" x14ac:dyDescent="0.25">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row>
    <row r="311" spans="1:26" ht="12.75" customHeight="1" x14ac:dyDescent="0.25">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row>
    <row r="312" spans="1:26" ht="12.75" customHeight="1" x14ac:dyDescent="0.25">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row>
    <row r="313" spans="1:26" ht="12.75" customHeight="1" x14ac:dyDescent="0.25">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row>
    <row r="314" spans="1:26" ht="12.75" customHeight="1" x14ac:dyDescent="0.25">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row>
    <row r="315" spans="1:26" ht="12.75" customHeight="1" x14ac:dyDescent="0.25">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row>
    <row r="316" spans="1:26" ht="12.75" customHeight="1" x14ac:dyDescent="0.25">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row>
    <row r="317" spans="1:26" ht="12.75" customHeight="1" x14ac:dyDescent="0.25">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row>
    <row r="318" spans="1:26" ht="12.75" customHeight="1" x14ac:dyDescent="0.25">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row>
    <row r="319" spans="1:26" ht="12.75" customHeight="1" x14ac:dyDescent="0.25">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row>
    <row r="320" spans="1:26" ht="12.75" customHeight="1" x14ac:dyDescent="0.25">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row>
    <row r="321" spans="1:26" ht="12.75" customHeight="1" x14ac:dyDescent="0.25">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row>
    <row r="322" spans="1:26" ht="12.75" customHeight="1" x14ac:dyDescent="0.25">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row>
    <row r="323" spans="1:26" ht="12.75" customHeight="1" x14ac:dyDescent="0.25">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row>
    <row r="324" spans="1:26" ht="12.75" customHeight="1" x14ac:dyDescent="0.25">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row>
    <row r="325" spans="1:26" ht="12.75" customHeight="1" x14ac:dyDescent="0.25">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row>
    <row r="326" spans="1:26" ht="12.75" customHeight="1" x14ac:dyDescent="0.25">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row>
    <row r="327" spans="1:26" ht="12.75" customHeight="1" x14ac:dyDescent="0.25">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row>
    <row r="328" spans="1:26" ht="12.75" customHeight="1" x14ac:dyDescent="0.25">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row>
    <row r="329" spans="1:26" ht="12.75" customHeight="1" x14ac:dyDescent="0.25">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row>
    <row r="330" spans="1:26" ht="12.75" customHeight="1" x14ac:dyDescent="0.25">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row>
    <row r="331" spans="1:26" ht="12.75" customHeight="1" x14ac:dyDescent="0.25">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row>
    <row r="332" spans="1:26" ht="12.75" customHeight="1" x14ac:dyDescent="0.25">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row>
    <row r="333" spans="1:26" ht="12.75" customHeight="1" x14ac:dyDescent="0.25">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row>
    <row r="334" spans="1:26" ht="12.75" customHeight="1" x14ac:dyDescent="0.25">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row>
    <row r="335" spans="1:26" ht="12.75" customHeight="1" x14ac:dyDescent="0.25">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row>
    <row r="336" spans="1:26" ht="12.75" customHeight="1" x14ac:dyDescent="0.25">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row>
    <row r="337" spans="1:26" ht="12.75" customHeight="1" x14ac:dyDescent="0.25">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row>
    <row r="338" spans="1:26" ht="12.75" customHeight="1" x14ac:dyDescent="0.25">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row>
    <row r="339" spans="1:26" ht="12.75" customHeight="1" x14ac:dyDescent="0.25">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row>
    <row r="340" spans="1:26" ht="12.75" customHeight="1" x14ac:dyDescent="0.25">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row>
    <row r="341" spans="1:26" ht="12.75" customHeight="1" x14ac:dyDescent="0.25">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row>
    <row r="342" spans="1:26" ht="12.75" customHeight="1" x14ac:dyDescent="0.25">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row>
    <row r="343" spans="1:26" ht="12.75" customHeight="1" x14ac:dyDescent="0.25">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row>
    <row r="344" spans="1:26" ht="12.75" customHeight="1" x14ac:dyDescent="0.25">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row>
    <row r="345" spans="1:26" ht="12.75" customHeight="1" x14ac:dyDescent="0.25">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row>
    <row r="346" spans="1:26" ht="12.75" customHeight="1" x14ac:dyDescent="0.25">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row>
    <row r="347" spans="1:26" ht="12.75" customHeight="1" x14ac:dyDescent="0.25">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row>
    <row r="348" spans="1:26" ht="12.75" customHeight="1" x14ac:dyDescent="0.25">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row>
    <row r="349" spans="1:26" ht="12.75" customHeight="1" x14ac:dyDescent="0.25">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row>
    <row r="350" spans="1:26" ht="12.75" customHeight="1" x14ac:dyDescent="0.25">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row>
    <row r="351" spans="1:26" ht="12.75" customHeight="1" x14ac:dyDescent="0.25">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row>
    <row r="352" spans="1:26" ht="12.75" customHeight="1" x14ac:dyDescent="0.25">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row>
    <row r="353" spans="1:26" ht="12.75" customHeight="1" x14ac:dyDescent="0.25">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row>
    <row r="354" spans="1:26" ht="12.75" customHeight="1" x14ac:dyDescent="0.25">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row>
    <row r="355" spans="1:26" ht="12.75" customHeight="1" x14ac:dyDescent="0.25">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row>
    <row r="356" spans="1:26" ht="12.75" customHeight="1" x14ac:dyDescent="0.25">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row>
    <row r="357" spans="1:26" ht="12.75" customHeight="1" x14ac:dyDescent="0.25">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row>
    <row r="358" spans="1:26" ht="12.75" customHeight="1" x14ac:dyDescent="0.25">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row>
    <row r="359" spans="1:26" ht="12.75" customHeight="1" x14ac:dyDescent="0.25">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row>
    <row r="360" spans="1:26" ht="12.75" customHeight="1" x14ac:dyDescent="0.25">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row>
    <row r="361" spans="1:26" ht="12.75" customHeight="1" x14ac:dyDescent="0.25">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row>
    <row r="362" spans="1:26" ht="12.75" customHeight="1" x14ac:dyDescent="0.25">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row>
    <row r="363" spans="1:26" ht="12.75" customHeight="1" x14ac:dyDescent="0.25">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row>
    <row r="364" spans="1:26" ht="12.75" customHeight="1" x14ac:dyDescent="0.25">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row>
    <row r="365" spans="1:26" ht="12.75" customHeight="1" x14ac:dyDescent="0.25">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row>
    <row r="366" spans="1:26" ht="12.75" customHeight="1" x14ac:dyDescent="0.25">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row>
    <row r="367" spans="1:26" ht="12.75" customHeight="1" x14ac:dyDescent="0.25">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row>
    <row r="368" spans="1:26" ht="12.75" customHeight="1" x14ac:dyDescent="0.25">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row>
    <row r="369" spans="1:26" ht="12.75" customHeight="1" x14ac:dyDescent="0.25">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row>
    <row r="370" spans="1:26" ht="12.75" customHeight="1" x14ac:dyDescent="0.25">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row>
    <row r="371" spans="1:26" ht="12.75" customHeight="1" x14ac:dyDescent="0.25">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row>
    <row r="372" spans="1:26" ht="12.75" customHeight="1" x14ac:dyDescent="0.25">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row>
    <row r="373" spans="1:26" ht="12.75" customHeight="1" x14ac:dyDescent="0.25">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row>
    <row r="374" spans="1:26" ht="12.75" customHeight="1" x14ac:dyDescent="0.25">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row>
    <row r="375" spans="1:26" ht="12.75" customHeight="1" x14ac:dyDescent="0.25">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row>
    <row r="376" spans="1:26" ht="12.75" customHeight="1" x14ac:dyDescent="0.25">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row>
    <row r="377" spans="1:26" ht="12.75" customHeight="1" x14ac:dyDescent="0.25">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row>
    <row r="378" spans="1:26" ht="12.75" customHeight="1" x14ac:dyDescent="0.25">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row>
    <row r="379" spans="1:26" ht="12.75" customHeight="1" x14ac:dyDescent="0.25">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row>
    <row r="380" spans="1:26" ht="12.75" customHeight="1" x14ac:dyDescent="0.25">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row>
    <row r="381" spans="1:26" ht="12.75" customHeight="1" x14ac:dyDescent="0.25">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row>
    <row r="382" spans="1:26" ht="12.75" customHeight="1" x14ac:dyDescent="0.25">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row>
    <row r="383" spans="1:26" ht="12.75" customHeight="1" x14ac:dyDescent="0.25">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row>
    <row r="384" spans="1:26" ht="12.75" customHeight="1" x14ac:dyDescent="0.25">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row>
    <row r="385" spans="1:26" ht="12.75" customHeight="1" x14ac:dyDescent="0.25">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row>
    <row r="386" spans="1:26" ht="12.75" customHeight="1" x14ac:dyDescent="0.25">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row>
    <row r="387" spans="1:26" ht="12.75" customHeight="1" x14ac:dyDescent="0.25">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row>
    <row r="388" spans="1:26" ht="12.75" customHeight="1" x14ac:dyDescent="0.25">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row>
    <row r="389" spans="1:26" ht="12.75" customHeight="1" x14ac:dyDescent="0.25">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row>
    <row r="390" spans="1:26" ht="12.75" customHeight="1" x14ac:dyDescent="0.2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row>
    <row r="391" spans="1:26" ht="12.75" customHeight="1" x14ac:dyDescent="0.2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row>
    <row r="392" spans="1:26" ht="12.75" customHeight="1" x14ac:dyDescent="0.2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row>
    <row r="393" spans="1:26" ht="12.75" customHeight="1" x14ac:dyDescent="0.2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row>
    <row r="394" spans="1:26" ht="12.75" customHeight="1" x14ac:dyDescent="0.2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row>
    <row r="395" spans="1:26" ht="12.75" customHeight="1" x14ac:dyDescent="0.2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row>
    <row r="396" spans="1:26" ht="12.75" customHeight="1" x14ac:dyDescent="0.2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row>
    <row r="397" spans="1:26" ht="12.75" customHeight="1" x14ac:dyDescent="0.25">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row>
    <row r="398" spans="1:26" ht="12.75" customHeight="1" x14ac:dyDescent="0.25">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row>
    <row r="399" spans="1:26" ht="12.75" customHeight="1" x14ac:dyDescent="0.25">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row>
    <row r="400" spans="1:26" ht="12.75" customHeight="1" x14ac:dyDescent="0.25">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row>
    <row r="401" spans="1:26" ht="12.75" customHeight="1" x14ac:dyDescent="0.25">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row>
    <row r="402" spans="1:26" ht="12.75" customHeight="1" x14ac:dyDescent="0.25">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row>
    <row r="403" spans="1:26" ht="12.75" customHeight="1" x14ac:dyDescent="0.25">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row>
    <row r="404" spans="1:26" ht="12.75" customHeight="1" x14ac:dyDescent="0.25">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row>
    <row r="405" spans="1:26" ht="12.75" customHeight="1" x14ac:dyDescent="0.25">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row>
    <row r="406" spans="1:26" ht="12.75" customHeight="1" x14ac:dyDescent="0.25">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row>
    <row r="407" spans="1:26" ht="12.75" customHeight="1" x14ac:dyDescent="0.25">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row>
    <row r="408" spans="1:26" ht="12.75" customHeight="1" x14ac:dyDescent="0.25">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row>
    <row r="409" spans="1:26" ht="12.75" customHeight="1" x14ac:dyDescent="0.25">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row>
    <row r="410" spans="1:26" ht="12.75" customHeight="1" x14ac:dyDescent="0.25">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row>
    <row r="411" spans="1:26" ht="12.75" customHeight="1" x14ac:dyDescent="0.25">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row>
    <row r="412" spans="1:26" ht="12.75" customHeight="1" x14ac:dyDescent="0.25">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row>
    <row r="413" spans="1:26" ht="12.75" customHeight="1" x14ac:dyDescent="0.25">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row>
    <row r="414" spans="1:26" ht="12.75" customHeight="1" x14ac:dyDescent="0.25">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row>
    <row r="415" spans="1:26" ht="12.75" customHeight="1" x14ac:dyDescent="0.25">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row>
    <row r="416" spans="1:26" ht="12.75" customHeight="1" x14ac:dyDescent="0.25">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row>
    <row r="417" spans="1:26" ht="12.75" customHeight="1" x14ac:dyDescent="0.25">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row>
    <row r="418" spans="1:26" ht="12.75" customHeight="1" x14ac:dyDescent="0.25">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row>
    <row r="419" spans="1:26" ht="12.75" customHeight="1" x14ac:dyDescent="0.25">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row>
    <row r="420" spans="1:26" ht="12.75" customHeight="1" x14ac:dyDescent="0.25">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row>
    <row r="421" spans="1:26" ht="12.75" customHeight="1" x14ac:dyDescent="0.25">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row>
    <row r="422" spans="1:26" ht="12.75" customHeight="1" x14ac:dyDescent="0.25">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row>
    <row r="423" spans="1:26" ht="12.75" customHeight="1" x14ac:dyDescent="0.25">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row>
    <row r="424" spans="1:26" ht="12.75" customHeight="1" x14ac:dyDescent="0.25">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row>
    <row r="425" spans="1:26" ht="12.75" customHeight="1" x14ac:dyDescent="0.25">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row>
    <row r="426" spans="1:26" ht="12.75" customHeight="1" x14ac:dyDescent="0.25">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row>
    <row r="427" spans="1:26" ht="12.75" customHeight="1" x14ac:dyDescent="0.25">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row>
    <row r="428" spans="1:26" ht="12.75" customHeight="1" x14ac:dyDescent="0.25">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row>
    <row r="429" spans="1:26" ht="12.75" customHeight="1" x14ac:dyDescent="0.25">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row>
    <row r="430" spans="1:26" ht="12.75" customHeight="1" x14ac:dyDescent="0.25">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row>
    <row r="431" spans="1:26" ht="12.75" customHeight="1" x14ac:dyDescent="0.25">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row>
    <row r="432" spans="1:26" ht="12.75" customHeight="1" x14ac:dyDescent="0.25">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row>
    <row r="433" spans="1:26" ht="12.75" customHeight="1" x14ac:dyDescent="0.25">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row>
    <row r="434" spans="1:26" ht="12.75" customHeight="1" x14ac:dyDescent="0.25">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row>
    <row r="435" spans="1:26" ht="12.75" customHeight="1" x14ac:dyDescent="0.25">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row>
    <row r="436" spans="1:26" ht="12.75" customHeight="1" x14ac:dyDescent="0.25">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row>
    <row r="437" spans="1:26" ht="12.75" customHeight="1" x14ac:dyDescent="0.25">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row>
    <row r="438" spans="1:26" ht="12.75" customHeight="1" x14ac:dyDescent="0.25">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row>
    <row r="439" spans="1:26" ht="12.75" customHeight="1" x14ac:dyDescent="0.25">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row>
    <row r="440" spans="1:26" ht="12.75" customHeight="1" x14ac:dyDescent="0.25">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row>
    <row r="441" spans="1:26" ht="12.75" customHeight="1" x14ac:dyDescent="0.25">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row>
    <row r="442" spans="1:26" ht="12.75" customHeight="1" x14ac:dyDescent="0.25">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row>
    <row r="443" spans="1:26" ht="12.75" customHeight="1" x14ac:dyDescent="0.25">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row>
    <row r="444" spans="1:26" ht="12.75" customHeight="1" x14ac:dyDescent="0.25">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row>
    <row r="445" spans="1:26" ht="12.75" customHeight="1" x14ac:dyDescent="0.25">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row>
    <row r="446" spans="1:26" ht="12.75" customHeight="1" x14ac:dyDescent="0.25">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row>
    <row r="447" spans="1:26" ht="12.75" customHeight="1" x14ac:dyDescent="0.25">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row>
    <row r="448" spans="1:26" ht="12.75" customHeight="1" x14ac:dyDescent="0.25">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row>
    <row r="449" spans="1:26" ht="12.75" customHeight="1" x14ac:dyDescent="0.25">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row>
    <row r="450" spans="1:26" ht="12.75" customHeight="1" x14ac:dyDescent="0.25">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row>
    <row r="451" spans="1:26" ht="12.75" customHeight="1" x14ac:dyDescent="0.25">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row>
    <row r="452" spans="1:26" ht="12.75" customHeight="1" x14ac:dyDescent="0.25">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row>
    <row r="453" spans="1:26" ht="12.75" customHeight="1" x14ac:dyDescent="0.25">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row>
    <row r="454" spans="1:26" ht="12.75" customHeight="1" x14ac:dyDescent="0.25">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row>
    <row r="455" spans="1:26" ht="12.75" customHeight="1" x14ac:dyDescent="0.25">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row>
    <row r="456" spans="1:26" ht="12.75" customHeight="1" x14ac:dyDescent="0.25">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row>
    <row r="457" spans="1:26" ht="12.75" customHeight="1" x14ac:dyDescent="0.25">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row>
    <row r="458" spans="1:26" ht="12.75" customHeight="1" x14ac:dyDescent="0.25">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row>
    <row r="459" spans="1:26" ht="12.75" customHeight="1" x14ac:dyDescent="0.25">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row>
    <row r="460" spans="1:26" ht="12.75" customHeight="1" x14ac:dyDescent="0.25">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row>
    <row r="461" spans="1:26" ht="12.75" customHeight="1" x14ac:dyDescent="0.25">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row>
    <row r="462" spans="1:26" ht="12.75" customHeight="1" x14ac:dyDescent="0.25">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row>
    <row r="463" spans="1:26" ht="12.75" customHeight="1" x14ac:dyDescent="0.25">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row>
    <row r="464" spans="1:26" ht="12.75" customHeight="1" x14ac:dyDescent="0.25">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row>
    <row r="465" spans="1:26" ht="12.75" customHeight="1" x14ac:dyDescent="0.25">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row>
    <row r="466" spans="1:26" ht="12.75" customHeight="1" x14ac:dyDescent="0.25">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row>
    <row r="467" spans="1:26" ht="12.75" customHeight="1" x14ac:dyDescent="0.25">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row>
    <row r="468" spans="1:26" ht="12.75" customHeight="1" x14ac:dyDescent="0.25">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row>
    <row r="469" spans="1:26" ht="12.75" customHeight="1" x14ac:dyDescent="0.25">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row>
    <row r="470" spans="1:26" ht="12.75" customHeight="1" x14ac:dyDescent="0.25">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row>
    <row r="471" spans="1:26" ht="12.75" customHeight="1" x14ac:dyDescent="0.25">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row>
    <row r="472" spans="1:26" ht="12.75" customHeight="1" x14ac:dyDescent="0.25">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row>
    <row r="473" spans="1:26" ht="12.75" customHeight="1" x14ac:dyDescent="0.25">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row>
    <row r="474" spans="1:26" ht="12.75" customHeight="1" x14ac:dyDescent="0.25">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row>
    <row r="475" spans="1:26" ht="12.75" customHeight="1" x14ac:dyDescent="0.25">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row>
    <row r="476" spans="1:26" ht="12.75" customHeight="1" x14ac:dyDescent="0.25">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row>
    <row r="477" spans="1:26" ht="12.75" customHeight="1" x14ac:dyDescent="0.25">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row>
    <row r="478" spans="1:26" ht="12.75" customHeight="1" x14ac:dyDescent="0.25">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row>
    <row r="479" spans="1:26" ht="12.75" customHeight="1" x14ac:dyDescent="0.25">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row>
    <row r="480" spans="1:26" ht="12.75" customHeight="1" x14ac:dyDescent="0.25">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row>
    <row r="481" spans="1:26" ht="12.75" customHeight="1" x14ac:dyDescent="0.25">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row>
    <row r="482" spans="1:26" ht="12.75" customHeight="1" x14ac:dyDescent="0.25">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row>
    <row r="483" spans="1:26" ht="12.75" customHeight="1" x14ac:dyDescent="0.25">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row>
    <row r="484" spans="1:26" ht="12.75" customHeight="1" x14ac:dyDescent="0.25">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row>
    <row r="485" spans="1:26" ht="12.75" customHeight="1" x14ac:dyDescent="0.25">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row>
    <row r="486" spans="1:26" ht="12.75" customHeight="1" x14ac:dyDescent="0.25">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row>
    <row r="487" spans="1:26" ht="12.75" customHeight="1" x14ac:dyDescent="0.25">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row>
    <row r="488" spans="1:26" ht="12.75" customHeight="1" x14ac:dyDescent="0.25">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row>
    <row r="489" spans="1:26" ht="12.75" customHeight="1" x14ac:dyDescent="0.25">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row>
    <row r="490" spans="1:26" ht="12.75" customHeight="1" x14ac:dyDescent="0.25">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row>
    <row r="491" spans="1:26" ht="12.75" customHeight="1" x14ac:dyDescent="0.25">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row>
    <row r="492" spans="1:26" ht="12.75" customHeight="1" x14ac:dyDescent="0.25">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row>
    <row r="493" spans="1:26" ht="12.75" customHeight="1" x14ac:dyDescent="0.25">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row>
    <row r="494" spans="1:26" ht="12.75" customHeight="1" x14ac:dyDescent="0.25">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row>
    <row r="495" spans="1:26" ht="12.75" customHeight="1" x14ac:dyDescent="0.25">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row>
    <row r="496" spans="1:26" ht="12.75" customHeight="1" x14ac:dyDescent="0.25">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row>
    <row r="497" spans="1:26" ht="12.75" customHeight="1" x14ac:dyDescent="0.25">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row>
    <row r="498" spans="1:26" ht="12.75" customHeight="1" x14ac:dyDescent="0.25">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row>
    <row r="499" spans="1:26" ht="12.75" customHeight="1" x14ac:dyDescent="0.25">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row>
    <row r="500" spans="1:26" ht="12.75" customHeight="1" x14ac:dyDescent="0.25">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row>
    <row r="501" spans="1:26" ht="12.75" customHeight="1" x14ac:dyDescent="0.25">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row>
    <row r="502" spans="1:26" ht="12.75" customHeight="1" x14ac:dyDescent="0.25">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row>
    <row r="503" spans="1:26" ht="12.75" customHeight="1" x14ac:dyDescent="0.25">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row>
    <row r="504" spans="1:26" ht="12.75" customHeight="1" x14ac:dyDescent="0.25">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row>
    <row r="505" spans="1:26" ht="12.75" customHeight="1" x14ac:dyDescent="0.25">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row>
    <row r="506" spans="1:26" ht="12.75" customHeight="1" x14ac:dyDescent="0.25">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row>
    <row r="507" spans="1:26" ht="12.75" customHeight="1" x14ac:dyDescent="0.25">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row>
    <row r="508" spans="1:26" ht="12.75" customHeight="1" x14ac:dyDescent="0.25">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row>
    <row r="509" spans="1:26" ht="12.75" customHeight="1" x14ac:dyDescent="0.25">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row>
    <row r="510" spans="1:26" ht="12.75" customHeight="1" x14ac:dyDescent="0.25">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row>
    <row r="511" spans="1:26" ht="12.75" customHeight="1" x14ac:dyDescent="0.25">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row>
    <row r="512" spans="1:26" ht="12.75" customHeight="1" x14ac:dyDescent="0.25">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row>
    <row r="513" spans="1:26" ht="12.75" customHeight="1" x14ac:dyDescent="0.25">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row>
    <row r="514" spans="1:26" ht="12.75" customHeight="1" x14ac:dyDescent="0.25">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row>
    <row r="515" spans="1:26" ht="12.75" customHeight="1" x14ac:dyDescent="0.25">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row>
    <row r="516" spans="1:26" ht="12.75" customHeight="1" x14ac:dyDescent="0.25">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row>
    <row r="517" spans="1:26" ht="12.75" customHeight="1" x14ac:dyDescent="0.25">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row>
    <row r="518" spans="1:26" ht="12.75" customHeight="1" x14ac:dyDescent="0.25">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row>
    <row r="519" spans="1:26" ht="12.75" customHeight="1" x14ac:dyDescent="0.25">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row>
    <row r="520" spans="1:26" ht="12.75" customHeight="1" x14ac:dyDescent="0.25">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row>
    <row r="521" spans="1:26" ht="12.75" customHeight="1" x14ac:dyDescent="0.25">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row>
    <row r="522" spans="1:26" ht="12.75" customHeight="1" x14ac:dyDescent="0.25">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row>
    <row r="523" spans="1:26" ht="12.75" customHeight="1" x14ac:dyDescent="0.25">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row>
    <row r="524" spans="1:26" ht="12.75" customHeight="1" x14ac:dyDescent="0.25">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row>
    <row r="525" spans="1:26" ht="12.75" customHeight="1" x14ac:dyDescent="0.25">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row>
    <row r="526" spans="1:26" ht="12.75" customHeight="1" x14ac:dyDescent="0.25">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row>
    <row r="527" spans="1:26" ht="12.75" customHeight="1" x14ac:dyDescent="0.25">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row>
    <row r="528" spans="1:26" ht="12.75" customHeight="1" x14ac:dyDescent="0.25">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row>
    <row r="529" spans="1:26" ht="12.75" customHeight="1" x14ac:dyDescent="0.25">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row>
    <row r="530" spans="1:26" ht="12.75" customHeight="1" x14ac:dyDescent="0.25">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row>
    <row r="531" spans="1:26" ht="12.75" customHeight="1" x14ac:dyDescent="0.25">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row>
    <row r="532" spans="1:26" ht="12.75" customHeight="1" x14ac:dyDescent="0.25">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row>
    <row r="533" spans="1:26" ht="12.75" customHeight="1" x14ac:dyDescent="0.25">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row>
    <row r="534" spans="1:26" ht="12.75" customHeight="1" x14ac:dyDescent="0.25">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row>
    <row r="535" spans="1:26" ht="12.75" customHeight="1" x14ac:dyDescent="0.25">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row>
    <row r="536" spans="1:26" ht="12.75" customHeight="1" x14ac:dyDescent="0.25">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row>
    <row r="537" spans="1:26" ht="12.75" customHeight="1" x14ac:dyDescent="0.25">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row>
    <row r="538" spans="1:26" ht="12.75" customHeight="1" x14ac:dyDescent="0.25">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row>
    <row r="539" spans="1:26" ht="12.75" customHeight="1" x14ac:dyDescent="0.25">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row>
    <row r="540" spans="1:26" ht="12.75" customHeight="1" x14ac:dyDescent="0.25">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row>
    <row r="541" spans="1:26" ht="12.75" customHeight="1" x14ac:dyDescent="0.25">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row>
    <row r="542" spans="1:26" ht="12.75" customHeight="1" x14ac:dyDescent="0.25">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row>
    <row r="543" spans="1:26" ht="12.75" customHeight="1" x14ac:dyDescent="0.25">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row>
    <row r="544" spans="1:26" ht="12.75" customHeight="1" x14ac:dyDescent="0.25">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row>
    <row r="545" spans="1:26" ht="12.75" customHeight="1" x14ac:dyDescent="0.25">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row>
    <row r="546" spans="1:26" ht="12.75" customHeight="1" x14ac:dyDescent="0.25">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row>
    <row r="547" spans="1:26" ht="12.75" customHeight="1" x14ac:dyDescent="0.25">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row>
    <row r="548" spans="1:26" ht="12.75" customHeight="1" x14ac:dyDescent="0.25">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row>
    <row r="549" spans="1:26" ht="12.75" customHeight="1" x14ac:dyDescent="0.25">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row>
    <row r="550" spans="1:26" ht="12.75" customHeight="1" x14ac:dyDescent="0.25">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row>
    <row r="551" spans="1:26" ht="12.75" customHeight="1" x14ac:dyDescent="0.25">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row>
    <row r="552" spans="1:26" ht="12.75" customHeight="1" x14ac:dyDescent="0.25">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row>
    <row r="553" spans="1:26" ht="12.75" customHeight="1" x14ac:dyDescent="0.25">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row>
    <row r="554" spans="1:26" ht="12.75" customHeight="1" x14ac:dyDescent="0.25">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row>
    <row r="555" spans="1:26" ht="12.75" customHeight="1" x14ac:dyDescent="0.25">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row>
    <row r="556" spans="1:26" ht="12.75" customHeight="1" x14ac:dyDescent="0.25">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row>
    <row r="557" spans="1:26" ht="12.75" customHeight="1" x14ac:dyDescent="0.25">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row>
    <row r="558" spans="1:26" ht="12.75" customHeight="1" x14ac:dyDescent="0.25">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row>
    <row r="559" spans="1:26" ht="12.75" customHeight="1" x14ac:dyDescent="0.25">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row>
    <row r="560" spans="1:26" ht="12.75" customHeight="1" x14ac:dyDescent="0.25">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row>
    <row r="561" spans="1:26" ht="12.75" customHeight="1" x14ac:dyDescent="0.25">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row>
    <row r="562" spans="1:26" ht="12.75" customHeight="1" x14ac:dyDescent="0.25">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row>
    <row r="563" spans="1:26" ht="12.75" customHeight="1" x14ac:dyDescent="0.25">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row>
    <row r="564" spans="1:26" ht="12.75" customHeight="1" x14ac:dyDescent="0.25">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row>
    <row r="565" spans="1:26" ht="12.75" customHeight="1" x14ac:dyDescent="0.25">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row>
    <row r="566" spans="1:26" ht="12.75" customHeight="1" x14ac:dyDescent="0.25">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row>
    <row r="567" spans="1:26" ht="12.75" customHeight="1" x14ac:dyDescent="0.25">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row>
    <row r="568" spans="1:26" ht="12.75" customHeight="1" x14ac:dyDescent="0.25">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row>
    <row r="569" spans="1:26" ht="12.75" customHeight="1" x14ac:dyDescent="0.25">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row>
    <row r="570" spans="1:26" ht="12.75" customHeight="1" x14ac:dyDescent="0.25">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row>
    <row r="571" spans="1:26" ht="12.75" customHeight="1" x14ac:dyDescent="0.25">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row>
    <row r="572" spans="1:26" ht="12.75" customHeight="1" x14ac:dyDescent="0.25">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row>
    <row r="573" spans="1:26" ht="12.75" customHeight="1" x14ac:dyDescent="0.25">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row>
    <row r="574" spans="1:26" ht="12.75" customHeight="1" x14ac:dyDescent="0.25">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row>
    <row r="575" spans="1:26" ht="12.75" customHeight="1" x14ac:dyDescent="0.25">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row>
    <row r="576" spans="1:26" ht="12.75" customHeight="1" x14ac:dyDescent="0.25">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row>
    <row r="577" spans="1:26" ht="12.75" customHeight="1" x14ac:dyDescent="0.25">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row>
    <row r="578" spans="1:26" ht="12.75" customHeight="1" x14ac:dyDescent="0.25">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row>
    <row r="579" spans="1:26" ht="12.75" customHeight="1" x14ac:dyDescent="0.25">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row>
    <row r="580" spans="1:26" ht="12.75" customHeight="1" x14ac:dyDescent="0.25">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row>
    <row r="581" spans="1:26" ht="12.75" customHeight="1" x14ac:dyDescent="0.25">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row>
    <row r="582" spans="1:26" ht="12.75" customHeight="1" x14ac:dyDescent="0.25">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row>
    <row r="583" spans="1:26" ht="12.75" customHeight="1" x14ac:dyDescent="0.25">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row>
    <row r="584" spans="1:26" ht="12.75" customHeight="1" x14ac:dyDescent="0.25">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row>
    <row r="585" spans="1:26" ht="12.75" customHeight="1" x14ac:dyDescent="0.25">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row>
    <row r="586" spans="1:26" ht="12.75" customHeight="1" x14ac:dyDescent="0.25">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row>
    <row r="587" spans="1:26" ht="12.75" customHeight="1" x14ac:dyDescent="0.25">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row>
    <row r="588" spans="1:26" ht="12.75" customHeight="1" x14ac:dyDescent="0.25">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row>
    <row r="589" spans="1:26" ht="12.75" customHeight="1" x14ac:dyDescent="0.25">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row>
    <row r="590" spans="1:26" ht="12.75" customHeight="1" x14ac:dyDescent="0.25">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row>
    <row r="591" spans="1:26" ht="12.75" customHeight="1" x14ac:dyDescent="0.25">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row>
    <row r="592" spans="1:26" ht="12.75" customHeight="1" x14ac:dyDescent="0.25">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row>
    <row r="593" spans="1:26" ht="12.75" customHeight="1" x14ac:dyDescent="0.25">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row>
    <row r="594" spans="1:26" ht="12.75" customHeight="1" x14ac:dyDescent="0.25">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row>
    <row r="595" spans="1:26" ht="12.75" customHeight="1" x14ac:dyDescent="0.25">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row>
    <row r="596" spans="1:26" ht="12.75" customHeight="1" x14ac:dyDescent="0.25">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row>
    <row r="597" spans="1:26" ht="12.75" customHeight="1" x14ac:dyDescent="0.25">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row>
    <row r="598" spans="1:26" ht="12.75" customHeight="1" x14ac:dyDescent="0.25">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row>
    <row r="599" spans="1:26" ht="12.75" customHeight="1" x14ac:dyDescent="0.25">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row>
    <row r="600" spans="1:26" ht="12.75" customHeight="1" x14ac:dyDescent="0.25">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row>
    <row r="601" spans="1:26" ht="12.75" customHeight="1" x14ac:dyDescent="0.25">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row>
    <row r="602" spans="1:26" ht="12.75" customHeight="1" x14ac:dyDescent="0.25">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row>
    <row r="603" spans="1:26" ht="12.75" customHeight="1" x14ac:dyDescent="0.25">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row>
    <row r="604" spans="1:26" ht="12.75" customHeight="1" x14ac:dyDescent="0.25">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row>
    <row r="605" spans="1:26" ht="12.75" customHeight="1" x14ac:dyDescent="0.25">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row>
    <row r="606" spans="1:26" ht="12.75" customHeight="1" x14ac:dyDescent="0.25">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row>
    <row r="607" spans="1:26" ht="12.75" customHeight="1" x14ac:dyDescent="0.25">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row>
    <row r="608" spans="1:26" ht="12.75" customHeight="1" x14ac:dyDescent="0.25">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row>
    <row r="609" spans="1:26" ht="12.75" customHeight="1" x14ac:dyDescent="0.25">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row>
    <row r="610" spans="1:26" ht="12.75" customHeight="1" x14ac:dyDescent="0.25">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row>
    <row r="611" spans="1:26" ht="12.75" customHeight="1" x14ac:dyDescent="0.25">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row>
    <row r="612" spans="1:26" ht="12.75" customHeight="1" x14ac:dyDescent="0.25">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row>
    <row r="613" spans="1:26" ht="12.75" customHeight="1" x14ac:dyDescent="0.25">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row>
    <row r="614" spans="1:26" ht="12.75" customHeight="1" x14ac:dyDescent="0.25">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row>
    <row r="615" spans="1:26" ht="12.75" customHeight="1" x14ac:dyDescent="0.25">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row>
    <row r="616" spans="1:26" ht="12.75" customHeight="1" x14ac:dyDescent="0.25">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row>
    <row r="617" spans="1:26" ht="12.75" customHeight="1" x14ac:dyDescent="0.25">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row>
    <row r="618" spans="1:26" ht="12.75" customHeight="1" x14ac:dyDescent="0.25">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row>
    <row r="619" spans="1:26" ht="12.75" customHeight="1" x14ac:dyDescent="0.25">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row>
    <row r="620" spans="1:26" ht="12.75" customHeight="1" x14ac:dyDescent="0.25">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row>
    <row r="621" spans="1:26" ht="12.75" customHeight="1" x14ac:dyDescent="0.25">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row>
    <row r="622" spans="1:26" ht="12.75" customHeight="1" x14ac:dyDescent="0.25">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row>
    <row r="623" spans="1:26" ht="12.75" customHeight="1" x14ac:dyDescent="0.25">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row>
    <row r="624" spans="1:26" ht="12.75" customHeight="1" x14ac:dyDescent="0.25">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row>
    <row r="625" spans="1:26" ht="12.75" customHeight="1" x14ac:dyDescent="0.25">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row>
    <row r="626" spans="1:26" ht="12.75" customHeight="1" x14ac:dyDescent="0.25">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row>
    <row r="627" spans="1:26" ht="12.75" customHeight="1" x14ac:dyDescent="0.25">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row>
    <row r="628" spans="1:26" ht="12.75" customHeight="1" x14ac:dyDescent="0.25">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row>
    <row r="629" spans="1:26" ht="12.75" customHeight="1" x14ac:dyDescent="0.25">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row>
    <row r="630" spans="1:26" ht="12.75" customHeight="1" x14ac:dyDescent="0.25">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row>
    <row r="631" spans="1:26" ht="12.75" customHeight="1" x14ac:dyDescent="0.25">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row>
    <row r="632" spans="1:26" ht="12.75" customHeight="1" x14ac:dyDescent="0.25">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row>
    <row r="633" spans="1:26" ht="12.75" customHeight="1" x14ac:dyDescent="0.25">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row>
    <row r="634" spans="1:26" ht="12.75" customHeight="1" x14ac:dyDescent="0.25">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row>
    <row r="635" spans="1:26" ht="12.75" customHeight="1" x14ac:dyDescent="0.25">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row>
    <row r="636" spans="1:26" ht="12.75" customHeight="1" x14ac:dyDescent="0.25">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row>
    <row r="637" spans="1:26" ht="12.75" customHeight="1" x14ac:dyDescent="0.25">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row>
    <row r="638" spans="1:26" ht="12.75" customHeight="1" x14ac:dyDescent="0.25">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row>
    <row r="639" spans="1:26" ht="12.75" customHeight="1" x14ac:dyDescent="0.25">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row>
    <row r="640" spans="1:26" ht="12.75" customHeight="1" x14ac:dyDescent="0.25">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row>
    <row r="641" spans="1:26" ht="12.75" customHeight="1" x14ac:dyDescent="0.25">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row>
    <row r="642" spans="1:26" ht="12.75" customHeight="1" x14ac:dyDescent="0.25">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row>
    <row r="643" spans="1:26" ht="12.75" customHeight="1" x14ac:dyDescent="0.25">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row>
    <row r="644" spans="1:26" ht="12.75" customHeight="1" x14ac:dyDescent="0.25">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row>
    <row r="645" spans="1:26" ht="12.75" customHeight="1" x14ac:dyDescent="0.25">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row>
    <row r="646" spans="1:26" ht="12.75" customHeight="1" x14ac:dyDescent="0.25">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row>
    <row r="647" spans="1:26" ht="12.75" customHeight="1" x14ac:dyDescent="0.25">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row>
    <row r="648" spans="1:26" ht="12.75" customHeight="1" x14ac:dyDescent="0.25">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row>
    <row r="649" spans="1:26" ht="12.75" customHeight="1" x14ac:dyDescent="0.25">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row>
    <row r="650" spans="1:26" ht="12.75" customHeight="1" x14ac:dyDescent="0.25">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row>
    <row r="651" spans="1:26" ht="12.75" customHeight="1" x14ac:dyDescent="0.25">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row>
    <row r="652" spans="1:26" ht="12.75" customHeight="1" x14ac:dyDescent="0.25">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row>
    <row r="653" spans="1:26" ht="12.75" customHeight="1" x14ac:dyDescent="0.25">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row>
    <row r="654" spans="1:26" ht="12.75" customHeight="1" x14ac:dyDescent="0.25">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row>
    <row r="655" spans="1:26" ht="12.75" customHeight="1" x14ac:dyDescent="0.25">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row>
    <row r="656" spans="1:26" ht="12.75" customHeight="1" x14ac:dyDescent="0.25">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row>
    <row r="657" spans="1:26" ht="12.75" customHeight="1" x14ac:dyDescent="0.25">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row>
    <row r="658" spans="1:26" ht="12.75" customHeight="1" x14ac:dyDescent="0.25">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row>
    <row r="659" spans="1:26" ht="12.75" customHeight="1" x14ac:dyDescent="0.25">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row>
    <row r="660" spans="1:26" ht="12.75" customHeight="1" x14ac:dyDescent="0.25">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row>
    <row r="661" spans="1:26" ht="12.75" customHeight="1" x14ac:dyDescent="0.25">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row>
    <row r="662" spans="1:26" ht="12.75" customHeight="1" x14ac:dyDescent="0.25">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row>
    <row r="663" spans="1:26" ht="12.75" customHeight="1" x14ac:dyDescent="0.25">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row>
    <row r="664" spans="1:26" ht="12.75" customHeight="1" x14ac:dyDescent="0.25">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row>
    <row r="665" spans="1:26" ht="12.75" customHeight="1" x14ac:dyDescent="0.25">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row>
    <row r="666" spans="1:26" ht="12.75" customHeight="1" x14ac:dyDescent="0.25">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row>
    <row r="667" spans="1:26" ht="12.75" customHeight="1" x14ac:dyDescent="0.25">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row>
    <row r="668" spans="1:26" ht="12.75" customHeight="1" x14ac:dyDescent="0.25">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row>
    <row r="669" spans="1:26" ht="12.75" customHeight="1" x14ac:dyDescent="0.25">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row>
    <row r="670" spans="1:26" ht="12.75" customHeight="1" x14ac:dyDescent="0.25">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row>
    <row r="671" spans="1:26" ht="12.75" customHeight="1" x14ac:dyDescent="0.25">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row>
    <row r="672" spans="1:26" ht="12.75" customHeight="1" x14ac:dyDescent="0.25">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row>
    <row r="673" spans="1:26" ht="12.75" customHeight="1" x14ac:dyDescent="0.25">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row>
    <row r="674" spans="1:26" ht="12.75" customHeight="1" x14ac:dyDescent="0.25">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row>
    <row r="675" spans="1:26" ht="12.75" customHeight="1" x14ac:dyDescent="0.25">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row>
    <row r="676" spans="1:26" ht="12.75" customHeight="1" x14ac:dyDescent="0.25">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row>
    <row r="677" spans="1:26" ht="12.75" customHeight="1" x14ac:dyDescent="0.25">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row>
    <row r="678" spans="1:26" ht="12.75" customHeight="1" x14ac:dyDescent="0.25">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row>
    <row r="679" spans="1:26" ht="12.75" customHeight="1" x14ac:dyDescent="0.25">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row>
    <row r="680" spans="1:26" ht="12.75" customHeight="1" x14ac:dyDescent="0.25">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row>
    <row r="681" spans="1:26" ht="12.75" customHeight="1" x14ac:dyDescent="0.25">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row>
    <row r="682" spans="1:26" ht="12.75" customHeight="1" x14ac:dyDescent="0.25">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row>
    <row r="683" spans="1:26" ht="12.75" customHeight="1" x14ac:dyDescent="0.25">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row>
    <row r="684" spans="1:26" ht="12.75" customHeight="1" x14ac:dyDescent="0.25">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row>
    <row r="685" spans="1:26" ht="12.75" customHeight="1" x14ac:dyDescent="0.25">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row>
    <row r="686" spans="1:26" ht="12.75" customHeight="1" x14ac:dyDescent="0.25">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row>
    <row r="687" spans="1:26" ht="12.75" customHeight="1" x14ac:dyDescent="0.25">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row>
    <row r="688" spans="1:26" ht="12.75" customHeight="1" x14ac:dyDescent="0.25">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row>
    <row r="689" spans="1:26" ht="12.75" customHeight="1" x14ac:dyDescent="0.25">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row>
    <row r="690" spans="1:26" ht="12.75" customHeight="1" x14ac:dyDescent="0.25">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row>
    <row r="691" spans="1:26" ht="12.75" customHeight="1" x14ac:dyDescent="0.25">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row>
    <row r="692" spans="1:26" ht="12.75" customHeight="1" x14ac:dyDescent="0.25">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row>
    <row r="693" spans="1:26" ht="12.75" customHeight="1" x14ac:dyDescent="0.25">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row>
    <row r="694" spans="1:26" ht="12.75" customHeight="1" x14ac:dyDescent="0.25">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row>
    <row r="695" spans="1:26" ht="12.75" customHeight="1" x14ac:dyDescent="0.25">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row>
    <row r="696" spans="1:26" ht="12.75" customHeight="1" x14ac:dyDescent="0.25">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row>
    <row r="697" spans="1:26" ht="12.75" customHeight="1" x14ac:dyDescent="0.25">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row>
    <row r="698" spans="1:26" ht="12.75" customHeight="1" x14ac:dyDescent="0.25">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row>
    <row r="699" spans="1:26" ht="12.75" customHeight="1" x14ac:dyDescent="0.25">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row>
    <row r="700" spans="1:26" ht="12.75" customHeight="1" x14ac:dyDescent="0.25">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row>
    <row r="701" spans="1:26" ht="12.75" customHeight="1" x14ac:dyDescent="0.25">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row>
    <row r="702" spans="1:26" ht="12.75" customHeight="1" x14ac:dyDescent="0.25">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row>
    <row r="703" spans="1:26" ht="12.75" customHeight="1" x14ac:dyDescent="0.25">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row>
    <row r="704" spans="1:26" ht="12.75" customHeight="1" x14ac:dyDescent="0.25">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row>
    <row r="705" spans="1:26" ht="12.75" customHeight="1" x14ac:dyDescent="0.25">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row>
    <row r="706" spans="1:26" ht="12.75" customHeight="1" x14ac:dyDescent="0.25">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row>
    <row r="707" spans="1:26" ht="12.75" customHeight="1" x14ac:dyDescent="0.25">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row>
    <row r="708" spans="1:26" ht="12.75" customHeight="1" x14ac:dyDescent="0.25">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row>
    <row r="709" spans="1:26" ht="12.75" customHeight="1" x14ac:dyDescent="0.25">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row>
    <row r="710" spans="1:26" ht="12.75" customHeight="1" x14ac:dyDescent="0.25">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row>
    <row r="711" spans="1:26" ht="12.75" customHeight="1" x14ac:dyDescent="0.25">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row>
    <row r="712" spans="1:26" ht="12.75" customHeight="1" x14ac:dyDescent="0.25">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row>
    <row r="713" spans="1:26" ht="12.75" customHeight="1" x14ac:dyDescent="0.25">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row>
    <row r="714" spans="1:26" ht="12.75" customHeight="1" x14ac:dyDescent="0.25">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row>
    <row r="715" spans="1:26" ht="12.75" customHeight="1" x14ac:dyDescent="0.25">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row>
    <row r="716" spans="1:26" ht="12.75" customHeight="1" x14ac:dyDescent="0.25">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row>
    <row r="717" spans="1:26" ht="12.75" customHeight="1" x14ac:dyDescent="0.25">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row>
    <row r="718" spans="1:26" ht="12.75" customHeight="1" x14ac:dyDescent="0.25">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row>
    <row r="719" spans="1:26" ht="12.75" customHeight="1" x14ac:dyDescent="0.25">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row>
    <row r="720" spans="1:26" ht="12.75" customHeight="1" x14ac:dyDescent="0.25">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row>
    <row r="721" spans="1:26" ht="12.75" customHeight="1" x14ac:dyDescent="0.25">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row>
    <row r="722" spans="1:26" ht="12.75" customHeight="1" x14ac:dyDescent="0.25">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row>
    <row r="723" spans="1:26" ht="12.75" customHeight="1" x14ac:dyDescent="0.25">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row>
    <row r="724" spans="1:26" ht="12.75" customHeight="1" x14ac:dyDescent="0.25">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row>
    <row r="725" spans="1:26" ht="12.75" customHeight="1" x14ac:dyDescent="0.25">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row>
    <row r="726" spans="1:26" ht="12.75" customHeight="1" x14ac:dyDescent="0.25">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row>
    <row r="727" spans="1:26" ht="12.75" customHeight="1" x14ac:dyDescent="0.25">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row>
    <row r="728" spans="1:26" ht="12.75" customHeight="1" x14ac:dyDescent="0.25">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row>
    <row r="729" spans="1:26" ht="12.75" customHeight="1" x14ac:dyDescent="0.25">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row>
    <row r="730" spans="1:26" ht="12.75" customHeight="1" x14ac:dyDescent="0.25">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row>
    <row r="731" spans="1:26" ht="12.75" customHeight="1" x14ac:dyDescent="0.25">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row>
    <row r="732" spans="1:26" ht="12.75" customHeight="1" x14ac:dyDescent="0.25">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row>
    <row r="733" spans="1:26" ht="12.75" customHeight="1" x14ac:dyDescent="0.25">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row>
    <row r="734" spans="1:26" ht="12.75" customHeight="1" x14ac:dyDescent="0.25">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row>
    <row r="735" spans="1:26" ht="12.75" customHeight="1" x14ac:dyDescent="0.25">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row>
    <row r="736" spans="1:26" ht="12.75" customHeight="1" x14ac:dyDescent="0.25">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row>
    <row r="737" spans="1:26" ht="12.75" customHeight="1" x14ac:dyDescent="0.25">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row>
    <row r="738" spans="1:26" ht="12.75" customHeight="1" x14ac:dyDescent="0.25">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row>
    <row r="739" spans="1:26" ht="12.75" customHeight="1" x14ac:dyDescent="0.25">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row>
    <row r="740" spans="1:26" ht="12.75" customHeight="1" x14ac:dyDescent="0.25">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row>
    <row r="741" spans="1:26" ht="12.75" customHeight="1" x14ac:dyDescent="0.25">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row>
    <row r="742" spans="1:26" ht="12.75" customHeight="1" x14ac:dyDescent="0.25">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row>
    <row r="743" spans="1:26" ht="12.75" customHeight="1" x14ac:dyDescent="0.25">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row>
    <row r="744" spans="1:26" ht="12.75" customHeight="1" x14ac:dyDescent="0.25">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row>
    <row r="745" spans="1:26" ht="12.75" customHeight="1" x14ac:dyDescent="0.25">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row>
    <row r="746" spans="1:26" ht="12.75" customHeight="1" x14ac:dyDescent="0.25">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row>
    <row r="747" spans="1:26" ht="12.75" customHeight="1" x14ac:dyDescent="0.25">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row>
    <row r="748" spans="1:26" ht="12.75" customHeight="1" x14ac:dyDescent="0.25">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row>
    <row r="749" spans="1:26" ht="12.75" customHeight="1" x14ac:dyDescent="0.25">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row>
    <row r="750" spans="1:26" ht="12.75" customHeight="1" x14ac:dyDescent="0.25">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row>
    <row r="751" spans="1:26" ht="12.75" customHeight="1" x14ac:dyDescent="0.25">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row>
    <row r="752" spans="1:26" ht="12.75" customHeight="1" x14ac:dyDescent="0.25">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row>
    <row r="753" spans="1:26" ht="12.75" customHeight="1" x14ac:dyDescent="0.25">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row>
    <row r="754" spans="1:26" ht="12.75" customHeight="1" x14ac:dyDescent="0.25">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row>
    <row r="755" spans="1:26" ht="12.75" customHeight="1" x14ac:dyDescent="0.25">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row>
    <row r="756" spans="1:26" ht="12.75" customHeight="1" x14ac:dyDescent="0.25">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row>
    <row r="757" spans="1:26" ht="12.75" customHeight="1" x14ac:dyDescent="0.25">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row>
    <row r="758" spans="1:26" ht="12.75" customHeight="1" x14ac:dyDescent="0.25">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row>
    <row r="759" spans="1:26" ht="12.75" customHeight="1" x14ac:dyDescent="0.25">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row>
    <row r="760" spans="1:26" ht="12.75" customHeight="1" x14ac:dyDescent="0.25">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row>
    <row r="761" spans="1:26" ht="12.75" customHeight="1" x14ac:dyDescent="0.25">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row>
    <row r="762" spans="1:26" ht="12.75" customHeight="1" x14ac:dyDescent="0.25">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row>
    <row r="763" spans="1:26" ht="12.75" customHeight="1" x14ac:dyDescent="0.25">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row>
    <row r="764" spans="1:26" ht="12.75" customHeight="1" x14ac:dyDescent="0.25">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row>
    <row r="765" spans="1:26" ht="12.75" customHeight="1" x14ac:dyDescent="0.25">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row>
    <row r="766" spans="1:26" ht="12.75" customHeight="1" x14ac:dyDescent="0.25">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row>
    <row r="767" spans="1:26" ht="12.75" customHeight="1" x14ac:dyDescent="0.25">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row>
    <row r="768" spans="1:26" ht="12.75" customHeight="1" x14ac:dyDescent="0.25">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row>
    <row r="769" spans="1:26" ht="12.75" customHeight="1" x14ac:dyDescent="0.25">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row>
    <row r="770" spans="1:26" ht="12.75" customHeight="1" x14ac:dyDescent="0.25">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row>
    <row r="771" spans="1:26" ht="12.75" customHeight="1" x14ac:dyDescent="0.25">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row>
    <row r="772" spans="1:26" ht="12.75" customHeight="1" x14ac:dyDescent="0.25">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row>
    <row r="773" spans="1:26" ht="12.75" customHeight="1" x14ac:dyDescent="0.25">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row>
    <row r="774" spans="1:26" ht="12.75" customHeight="1" x14ac:dyDescent="0.25">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row>
    <row r="775" spans="1:26" ht="12.75" customHeight="1" x14ac:dyDescent="0.25">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row>
    <row r="776" spans="1:26" ht="12.75" customHeight="1" x14ac:dyDescent="0.25">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row>
    <row r="777" spans="1:26" ht="12.75" customHeight="1" x14ac:dyDescent="0.25">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row>
    <row r="778" spans="1:26" ht="12.75" customHeight="1" x14ac:dyDescent="0.25">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row>
    <row r="779" spans="1:26" ht="12.75" customHeight="1" x14ac:dyDescent="0.25">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row>
    <row r="780" spans="1:26" ht="12.75" customHeight="1" x14ac:dyDescent="0.25">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row>
    <row r="781" spans="1:26" ht="12.75" customHeight="1" x14ac:dyDescent="0.25">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row>
    <row r="782" spans="1:26" ht="12.75" customHeight="1" x14ac:dyDescent="0.25">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row>
    <row r="783" spans="1:26" ht="12.75" customHeight="1" x14ac:dyDescent="0.25">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row>
    <row r="784" spans="1:26" ht="12.75" customHeight="1" x14ac:dyDescent="0.25">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row>
    <row r="785" spans="1:26" ht="12.75" customHeight="1" x14ac:dyDescent="0.25">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row>
    <row r="786" spans="1:26" ht="12.75" customHeight="1" x14ac:dyDescent="0.25">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row>
    <row r="787" spans="1:26" ht="12.75" customHeight="1" x14ac:dyDescent="0.25">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row>
    <row r="788" spans="1:26" ht="12.75" customHeight="1" x14ac:dyDescent="0.25">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row>
    <row r="789" spans="1:26" ht="12.75" customHeight="1" x14ac:dyDescent="0.25">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row>
    <row r="790" spans="1:26" ht="12.75" customHeight="1" x14ac:dyDescent="0.25">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row>
    <row r="791" spans="1:26" ht="12.75" customHeight="1" x14ac:dyDescent="0.25">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row>
    <row r="792" spans="1:26" ht="12.75" customHeight="1" x14ac:dyDescent="0.25">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row>
    <row r="793" spans="1:26" ht="12.75" customHeight="1" x14ac:dyDescent="0.25">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row>
    <row r="794" spans="1:26" ht="12.75" customHeight="1" x14ac:dyDescent="0.25">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row>
    <row r="795" spans="1:26" ht="12.75" customHeight="1" x14ac:dyDescent="0.25">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row>
    <row r="796" spans="1:26" ht="12.75" customHeight="1" x14ac:dyDescent="0.25">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row>
    <row r="797" spans="1:26" ht="12.75" customHeight="1" x14ac:dyDescent="0.25">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row>
    <row r="798" spans="1:26" ht="12.75" customHeight="1" x14ac:dyDescent="0.25">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row>
    <row r="799" spans="1:26" ht="12.75" customHeight="1" x14ac:dyDescent="0.25">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row>
    <row r="800" spans="1:26" ht="12.75" customHeight="1" x14ac:dyDescent="0.25">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row>
    <row r="801" spans="1:26" ht="12.75" customHeight="1" x14ac:dyDescent="0.25">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row>
    <row r="802" spans="1:26" ht="12.75" customHeight="1" x14ac:dyDescent="0.25">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row>
    <row r="803" spans="1:26" ht="12.75" customHeight="1" x14ac:dyDescent="0.25">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row>
    <row r="804" spans="1:26" ht="12.75" customHeight="1" x14ac:dyDescent="0.25">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row>
    <row r="805" spans="1:26" ht="12.75" customHeight="1" x14ac:dyDescent="0.25">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row>
    <row r="806" spans="1:26" ht="12.75" customHeight="1" x14ac:dyDescent="0.25">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row>
    <row r="807" spans="1:26" ht="12.75" customHeight="1" x14ac:dyDescent="0.25">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row>
    <row r="808" spans="1:26" ht="12.75" customHeight="1" x14ac:dyDescent="0.25">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row>
    <row r="809" spans="1:26" ht="12.75" customHeight="1" x14ac:dyDescent="0.25">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row>
    <row r="810" spans="1:26" ht="12.75" customHeight="1" x14ac:dyDescent="0.25">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row>
    <row r="811" spans="1:26" ht="12.75" customHeight="1" x14ac:dyDescent="0.25">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row>
    <row r="812" spans="1:26" ht="12.75" customHeight="1" x14ac:dyDescent="0.25">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row>
    <row r="813" spans="1:26" ht="12.75" customHeight="1" x14ac:dyDescent="0.25">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row>
    <row r="814" spans="1:26" ht="12.75" customHeight="1" x14ac:dyDescent="0.25">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row>
    <row r="815" spans="1:26" ht="12.75" customHeight="1" x14ac:dyDescent="0.25">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row>
    <row r="816" spans="1:26" ht="12.75" customHeight="1" x14ac:dyDescent="0.25">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row>
    <row r="817" spans="1:26" ht="12.75" customHeight="1" x14ac:dyDescent="0.25">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row>
    <row r="818" spans="1:26" ht="12.75" customHeight="1" x14ac:dyDescent="0.25">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row>
    <row r="819" spans="1:26" ht="12.75" customHeight="1" x14ac:dyDescent="0.25">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row>
    <row r="820" spans="1:26" ht="12.75" customHeight="1" x14ac:dyDescent="0.25">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row>
    <row r="821" spans="1:26" ht="12.75" customHeight="1" x14ac:dyDescent="0.25">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row>
    <row r="822" spans="1:26" ht="12.75" customHeight="1" x14ac:dyDescent="0.25">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row>
    <row r="823" spans="1:26" ht="12.75" customHeight="1" x14ac:dyDescent="0.25">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row>
    <row r="824" spans="1:26" ht="12.75" customHeight="1" x14ac:dyDescent="0.25">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row>
    <row r="825" spans="1:26" ht="12.75" customHeight="1" x14ac:dyDescent="0.25">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row>
    <row r="826" spans="1:26" ht="12.75" customHeight="1" x14ac:dyDescent="0.25">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row>
    <row r="827" spans="1:26" ht="12.75" customHeight="1" x14ac:dyDescent="0.25">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row>
    <row r="828" spans="1:26" ht="12.75" customHeight="1" x14ac:dyDescent="0.25">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row>
    <row r="829" spans="1:26" ht="12.75" customHeight="1" x14ac:dyDescent="0.25">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row>
    <row r="830" spans="1:26" ht="12.75" customHeight="1" x14ac:dyDescent="0.25">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row>
    <row r="831" spans="1:26" ht="12.75" customHeight="1" x14ac:dyDescent="0.25">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row>
    <row r="832" spans="1:26" ht="12.75" customHeight="1" x14ac:dyDescent="0.25">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row>
    <row r="833" spans="1:26" ht="12.75" customHeight="1" x14ac:dyDescent="0.25">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row>
    <row r="834" spans="1:26" ht="12.75" customHeight="1" x14ac:dyDescent="0.25">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row>
    <row r="835" spans="1:26" ht="12.75" customHeight="1" x14ac:dyDescent="0.25">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row>
    <row r="836" spans="1:26" ht="12.75" customHeight="1" x14ac:dyDescent="0.25">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row>
    <row r="837" spans="1:26" ht="12.75" customHeight="1" x14ac:dyDescent="0.25">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row>
    <row r="838" spans="1:26" ht="12.75" customHeight="1" x14ac:dyDescent="0.25">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row>
    <row r="839" spans="1:26" ht="12.75" customHeight="1" x14ac:dyDescent="0.25">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row>
    <row r="840" spans="1:26" ht="12.75" customHeight="1" x14ac:dyDescent="0.25">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row>
    <row r="841" spans="1:26" ht="12.75" customHeight="1" x14ac:dyDescent="0.25">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row>
    <row r="842" spans="1:26" ht="12.75" customHeight="1" x14ac:dyDescent="0.25">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row>
    <row r="843" spans="1:26" ht="12.75" customHeight="1" x14ac:dyDescent="0.25">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row>
    <row r="844" spans="1:26" ht="12.75" customHeight="1" x14ac:dyDescent="0.25">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row>
    <row r="845" spans="1:26" ht="12.75" customHeight="1" x14ac:dyDescent="0.25">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row>
    <row r="846" spans="1:26" ht="12.75" customHeight="1" x14ac:dyDescent="0.25">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row>
    <row r="847" spans="1:26" ht="12.75" customHeight="1" x14ac:dyDescent="0.25">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row>
    <row r="848" spans="1:26" ht="12.75" customHeight="1" x14ac:dyDescent="0.25">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row>
    <row r="849" spans="1:26" ht="12.75" customHeight="1" x14ac:dyDescent="0.25">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row>
    <row r="850" spans="1:26" ht="12.75" customHeight="1" x14ac:dyDescent="0.25">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row>
    <row r="851" spans="1:26" ht="12.75" customHeight="1" x14ac:dyDescent="0.25">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row>
    <row r="852" spans="1:26" ht="12.75" customHeight="1" x14ac:dyDescent="0.25">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row>
    <row r="853" spans="1:26" ht="12.75" customHeight="1" x14ac:dyDescent="0.25">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row>
    <row r="854" spans="1:26" ht="12.75" customHeight="1" x14ac:dyDescent="0.25">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row>
    <row r="855" spans="1:26" ht="12.75" customHeight="1" x14ac:dyDescent="0.25">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row>
    <row r="856" spans="1:26" ht="12.75" customHeight="1" x14ac:dyDescent="0.25">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row>
    <row r="857" spans="1:26" ht="12.75" customHeight="1" x14ac:dyDescent="0.25">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row>
    <row r="858" spans="1:26" ht="12.75" customHeight="1" x14ac:dyDescent="0.25">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row>
    <row r="859" spans="1:26" ht="12.75" customHeight="1" x14ac:dyDescent="0.25">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row>
    <row r="860" spans="1:26" ht="12.75" customHeight="1" x14ac:dyDescent="0.25">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row>
    <row r="861" spans="1:26" ht="12.75" customHeight="1" x14ac:dyDescent="0.25">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row>
    <row r="862" spans="1:26" ht="12.75" customHeight="1" x14ac:dyDescent="0.25">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row>
    <row r="863" spans="1:26" ht="12.75" customHeight="1" x14ac:dyDescent="0.25">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row>
    <row r="864" spans="1:26" ht="12.75" customHeight="1" x14ac:dyDescent="0.25">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row>
    <row r="865" spans="1:26" ht="12.75" customHeight="1" x14ac:dyDescent="0.25">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row>
    <row r="866" spans="1:26" ht="12.75" customHeight="1" x14ac:dyDescent="0.25">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row>
    <row r="867" spans="1:26" ht="12.75" customHeight="1" x14ac:dyDescent="0.25">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row>
    <row r="868" spans="1:26" ht="12.75" customHeight="1" x14ac:dyDescent="0.25">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row>
    <row r="869" spans="1:26" ht="12.75" customHeight="1" x14ac:dyDescent="0.25">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row>
    <row r="870" spans="1:26" ht="12.75" customHeight="1" x14ac:dyDescent="0.25">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row>
    <row r="871" spans="1:26" ht="12.75" customHeight="1" x14ac:dyDescent="0.25">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row>
    <row r="872" spans="1:26" ht="12.75" customHeight="1" x14ac:dyDescent="0.25">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row>
    <row r="873" spans="1:26" ht="12.75" customHeight="1" x14ac:dyDescent="0.25">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row>
    <row r="874" spans="1:26" ht="12.75" customHeight="1" x14ac:dyDescent="0.25">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row>
    <row r="875" spans="1:26" ht="12.75" customHeight="1" x14ac:dyDescent="0.25">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row>
    <row r="876" spans="1:26" ht="12.75" customHeight="1" x14ac:dyDescent="0.25">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row>
    <row r="877" spans="1:26" ht="12.75" customHeight="1" x14ac:dyDescent="0.25">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row>
    <row r="878" spans="1:26" ht="12.75" customHeight="1" x14ac:dyDescent="0.25">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row>
    <row r="879" spans="1:26" ht="12.75" customHeight="1" x14ac:dyDescent="0.25">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row>
    <row r="880" spans="1:26" ht="12.75" customHeight="1" x14ac:dyDescent="0.25">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row>
    <row r="881" spans="1:26" ht="12.75" customHeight="1" x14ac:dyDescent="0.25">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row>
    <row r="882" spans="1:26" ht="12.75" customHeight="1" x14ac:dyDescent="0.25">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row>
    <row r="883" spans="1:26" ht="12.75" customHeight="1" x14ac:dyDescent="0.25">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row>
    <row r="884" spans="1:26" ht="12.75" customHeight="1" x14ac:dyDescent="0.25">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row>
    <row r="885" spans="1:26" ht="12.75" customHeight="1" x14ac:dyDescent="0.25">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row>
    <row r="886" spans="1:26" ht="12.75" customHeight="1" x14ac:dyDescent="0.25">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row>
    <row r="887" spans="1:26" ht="12.75" customHeight="1" x14ac:dyDescent="0.25">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row>
    <row r="888" spans="1:26" ht="12.75" customHeight="1" x14ac:dyDescent="0.25">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row>
    <row r="889" spans="1:26" ht="12.75" customHeight="1" x14ac:dyDescent="0.25">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row>
    <row r="890" spans="1:26" ht="12.75" customHeight="1" x14ac:dyDescent="0.25">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row>
    <row r="891" spans="1:26" ht="12.75" customHeight="1" x14ac:dyDescent="0.25">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row>
    <row r="892" spans="1:26" ht="12.75" customHeight="1" x14ac:dyDescent="0.25">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row>
    <row r="893" spans="1:26" ht="12.75" customHeight="1" x14ac:dyDescent="0.25">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row>
    <row r="894" spans="1:26" ht="12.75" customHeight="1" x14ac:dyDescent="0.25">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row>
    <row r="895" spans="1:26" ht="12.75" customHeight="1" x14ac:dyDescent="0.25">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row>
    <row r="896" spans="1:26" ht="12.75" customHeight="1" x14ac:dyDescent="0.25">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row>
    <row r="897" spans="1:26" ht="12.75" customHeight="1" x14ac:dyDescent="0.25">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row>
    <row r="898" spans="1:26" ht="12.75" customHeight="1" x14ac:dyDescent="0.25">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row>
    <row r="899" spans="1:26" ht="12.75" customHeight="1" x14ac:dyDescent="0.25">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row>
    <row r="900" spans="1:26" ht="12.75" customHeight="1" x14ac:dyDescent="0.25">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row>
    <row r="901" spans="1:26" ht="12.75" customHeight="1" x14ac:dyDescent="0.25">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row>
    <row r="902" spans="1:26" ht="12.75" customHeight="1" x14ac:dyDescent="0.25">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row>
    <row r="903" spans="1:26" ht="12.75" customHeight="1" x14ac:dyDescent="0.25">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row>
    <row r="904" spans="1:26" ht="12.75" customHeight="1" x14ac:dyDescent="0.25">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row>
    <row r="905" spans="1:26" ht="12.75" customHeight="1" x14ac:dyDescent="0.25">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row>
    <row r="906" spans="1:26" ht="12.75" customHeight="1" x14ac:dyDescent="0.25">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row>
    <row r="907" spans="1:26" ht="12.75" customHeight="1" x14ac:dyDescent="0.25">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row>
    <row r="908" spans="1:26" ht="12.75" customHeight="1" x14ac:dyDescent="0.25">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row>
    <row r="909" spans="1:26" ht="12.75" customHeight="1" x14ac:dyDescent="0.25">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row>
    <row r="910" spans="1:26" ht="12.75" customHeight="1" x14ac:dyDescent="0.25">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row>
    <row r="911" spans="1:26" ht="12.75" customHeight="1" x14ac:dyDescent="0.25">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row>
    <row r="912" spans="1:26" ht="12.75" customHeight="1" x14ac:dyDescent="0.25">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row>
    <row r="913" spans="1:26" ht="12.75" customHeight="1" x14ac:dyDescent="0.25">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row>
    <row r="914" spans="1:26" ht="12.75" customHeight="1" x14ac:dyDescent="0.25">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row>
    <row r="915" spans="1:26" ht="12.75" customHeight="1" x14ac:dyDescent="0.25">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row>
    <row r="916" spans="1:26" ht="12.75" customHeight="1" x14ac:dyDescent="0.25">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row>
    <row r="917" spans="1:26" ht="12.75" customHeight="1" x14ac:dyDescent="0.25">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row>
    <row r="918" spans="1:26" ht="12.75" customHeight="1" x14ac:dyDescent="0.25">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row>
    <row r="919" spans="1:26" ht="12.75" customHeight="1" x14ac:dyDescent="0.25">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row>
    <row r="920" spans="1:26" ht="12.75" customHeight="1" x14ac:dyDescent="0.25">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row>
    <row r="921" spans="1:26" ht="12.75" customHeight="1" x14ac:dyDescent="0.25">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row>
    <row r="922" spans="1:26" ht="12.75" customHeight="1" x14ac:dyDescent="0.25">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row>
    <row r="923" spans="1:26" ht="12.75" customHeight="1" x14ac:dyDescent="0.25">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row>
    <row r="924" spans="1:26" ht="12.75" customHeight="1" x14ac:dyDescent="0.25">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row>
    <row r="925" spans="1:26" ht="12.75" customHeight="1" x14ac:dyDescent="0.25">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row>
    <row r="926" spans="1:26" ht="12.75" customHeight="1" x14ac:dyDescent="0.25">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row>
    <row r="927" spans="1:26" ht="12.75" customHeight="1" x14ac:dyDescent="0.25">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row>
    <row r="928" spans="1:26" ht="12.75" customHeight="1" x14ac:dyDescent="0.25">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row>
    <row r="929" spans="1:26" ht="12.75" customHeight="1" x14ac:dyDescent="0.25">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row>
    <row r="930" spans="1:26" ht="12.75" customHeight="1" x14ac:dyDescent="0.25">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row>
    <row r="931" spans="1:26" ht="12.75" customHeight="1" x14ac:dyDescent="0.25">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row>
    <row r="932" spans="1:26" ht="12.75" customHeight="1" x14ac:dyDescent="0.25">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row>
    <row r="933" spans="1:26" ht="12.75" customHeight="1" x14ac:dyDescent="0.25">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row>
    <row r="934" spans="1:26" ht="12.75" customHeight="1" x14ac:dyDescent="0.25">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row>
    <row r="935" spans="1:26" ht="12.75" customHeight="1" x14ac:dyDescent="0.25">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row>
    <row r="936" spans="1:26" ht="12.75" customHeight="1" x14ac:dyDescent="0.25">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row>
    <row r="937" spans="1:26" ht="12.75" customHeight="1" x14ac:dyDescent="0.25">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row>
    <row r="938" spans="1:26" ht="12.75" customHeight="1" x14ac:dyDescent="0.25">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row>
    <row r="939" spans="1:26" ht="12.75" customHeight="1" x14ac:dyDescent="0.25">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row>
    <row r="940" spans="1:26" ht="12.75" customHeight="1" x14ac:dyDescent="0.25">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row>
    <row r="941" spans="1:26" ht="12.75" customHeight="1" x14ac:dyDescent="0.25">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row>
    <row r="942" spans="1:26" ht="12.75" customHeight="1" x14ac:dyDescent="0.25">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row>
    <row r="943" spans="1:26" ht="12.75" customHeight="1" x14ac:dyDescent="0.25">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row>
    <row r="944" spans="1:26" ht="12.75" customHeight="1" x14ac:dyDescent="0.25">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row>
    <row r="945" spans="1:26" ht="12.75" customHeight="1" x14ac:dyDescent="0.25">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row>
    <row r="946" spans="1:26" ht="12.75" customHeight="1" x14ac:dyDescent="0.25">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row>
    <row r="947" spans="1:26" ht="12.75" customHeight="1" x14ac:dyDescent="0.25">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row>
    <row r="948" spans="1:26" ht="12.75" customHeight="1" x14ac:dyDescent="0.25">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row>
    <row r="949" spans="1:26" ht="12.75" customHeight="1" x14ac:dyDescent="0.25">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row>
    <row r="950" spans="1:26" ht="12.75" customHeight="1" x14ac:dyDescent="0.25">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row>
    <row r="951" spans="1:26" ht="12.75" customHeight="1" x14ac:dyDescent="0.25">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row>
    <row r="952" spans="1:26" ht="12.75" customHeight="1" x14ac:dyDescent="0.25">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row>
    <row r="953" spans="1:26" ht="12.75" customHeight="1" x14ac:dyDescent="0.25">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row>
    <row r="954" spans="1:26" ht="12.75" customHeight="1" x14ac:dyDescent="0.25">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row>
    <row r="955" spans="1:26" ht="12.75" customHeight="1" x14ac:dyDescent="0.25">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row>
    <row r="956" spans="1:26" ht="12.75" customHeight="1" x14ac:dyDescent="0.25">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row>
    <row r="957" spans="1:26" ht="12.75" customHeight="1" x14ac:dyDescent="0.25">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row>
    <row r="958" spans="1:26" ht="12.75" customHeight="1" x14ac:dyDescent="0.25">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row>
    <row r="959" spans="1:26" ht="12.75" customHeight="1" x14ac:dyDescent="0.25">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row>
    <row r="960" spans="1:26" ht="12.75" customHeight="1" x14ac:dyDescent="0.25">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row>
    <row r="961" spans="1:26" ht="12.75" customHeight="1" x14ac:dyDescent="0.25">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row>
    <row r="962" spans="1:26" ht="12.75" customHeight="1" x14ac:dyDescent="0.25">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row>
    <row r="963" spans="1:26" ht="12.75" customHeight="1" x14ac:dyDescent="0.25">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row>
    <row r="964" spans="1:26" ht="12.75" customHeight="1" x14ac:dyDescent="0.25">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row>
    <row r="965" spans="1:26" ht="12.75" customHeight="1" x14ac:dyDescent="0.25">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row>
    <row r="966" spans="1:26" ht="12.75" customHeight="1" x14ac:dyDescent="0.25">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row>
    <row r="967" spans="1:26" ht="12.75" customHeight="1" x14ac:dyDescent="0.25">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row>
    <row r="968" spans="1:26" ht="12.75" customHeight="1" x14ac:dyDescent="0.25">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row>
    <row r="969" spans="1:26" ht="12.75" customHeight="1" x14ac:dyDescent="0.25">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row>
    <row r="970" spans="1:26" ht="12.75" customHeight="1" x14ac:dyDescent="0.25">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row>
    <row r="971" spans="1:26" ht="12.75" customHeight="1" x14ac:dyDescent="0.25">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row>
    <row r="972" spans="1:26" ht="12.75" customHeight="1" x14ac:dyDescent="0.25">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row>
    <row r="973" spans="1:26" ht="12.75" customHeight="1" x14ac:dyDescent="0.25">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row>
    <row r="974" spans="1:26" ht="12.75" customHeight="1" x14ac:dyDescent="0.25">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row>
    <row r="975" spans="1:26" ht="12.75" customHeight="1" x14ac:dyDescent="0.25">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row>
    <row r="976" spans="1:26" ht="12.75" customHeight="1" x14ac:dyDescent="0.25">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row>
    <row r="977" spans="1:26" ht="12.75" customHeight="1" x14ac:dyDescent="0.25">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row>
    <row r="978" spans="1:26" ht="12.75" customHeight="1" x14ac:dyDescent="0.25">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row>
    <row r="979" spans="1:26" ht="12.75" customHeight="1" x14ac:dyDescent="0.25">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row>
    <row r="980" spans="1:26" ht="12.75" customHeight="1" x14ac:dyDescent="0.25">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row>
    <row r="981" spans="1:26" ht="12.75" customHeight="1" x14ac:dyDescent="0.25">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row>
    <row r="982" spans="1:26" ht="12.75" customHeight="1" x14ac:dyDescent="0.25">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row>
    <row r="983" spans="1:26" ht="12.75" customHeight="1" x14ac:dyDescent="0.25">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row>
    <row r="984" spans="1:26" ht="12.75" customHeight="1" x14ac:dyDescent="0.25">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row>
    <row r="985" spans="1:26" ht="12.75" customHeight="1" x14ac:dyDescent="0.25">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row>
    <row r="986" spans="1:26" ht="12.75" customHeight="1" x14ac:dyDescent="0.25">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row>
    <row r="987" spans="1:26" ht="12.75" customHeight="1" x14ac:dyDescent="0.25">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row>
    <row r="988" spans="1:26" ht="12.75" customHeight="1" x14ac:dyDescent="0.25">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row>
    <row r="989" spans="1:26" ht="12.75" customHeight="1" x14ac:dyDescent="0.25">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row>
    <row r="990" spans="1:26" ht="12.75" customHeight="1" x14ac:dyDescent="0.25">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row>
    <row r="991" spans="1:26" ht="12.75" customHeight="1" x14ac:dyDescent="0.25">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row>
    <row r="992" spans="1:26" ht="12.75" customHeight="1" x14ac:dyDescent="0.25">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row>
    <row r="993" spans="1:26" ht="12.75" customHeight="1" x14ac:dyDescent="0.25">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row>
    <row r="994" spans="1:26" ht="12.75" customHeight="1" x14ac:dyDescent="0.25">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row>
    <row r="995" spans="1:26" ht="12.75" customHeight="1" x14ac:dyDescent="0.25">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row>
    <row r="996" spans="1:26" ht="12.75" customHeight="1" x14ac:dyDescent="0.25">
      <c r="A996" s="127"/>
      <c r="B996" s="127"/>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row>
    <row r="997" spans="1:26" ht="12.75" customHeight="1" x14ac:dyDescent="0.25">
      <c r="A997" s="127"/>
      <c r="B997" s="127"/>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row>
    <row r="998" spans="1:26" ht="12.75" customHeight="1" x14ac:dyDescent="0.25">
      <c r="A998" s="127"/>
      <c r="B998" s="127"/>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row>
    <row r="999" spans="1:26" ht="12.75" customHeight="1" x14ac:dyDescent="0.25">
      <c r="A999" s="127"/>
      <c r="B999" s="127"/>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row>
    <row r="1000" spans="1:26" ht="12.75" customHeight="1" x14ac:dyDescent="0.25">
      <c r="A1000" s="127"/>
      <c r="B1000" s="127"/>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Gestión TRANSPORTE</vt:lpstr>
      <vt:lpstr>Matriz Calor Inherente</vt:lpstr>
      <vt:lpstr>Matriz Calor Residual</vt:lpstr>
      <vt:lpstr>Tabla probabilidad</vt:lpstr>
      <vt:lpstr>Tabla Impacto</vt:lpstr>
      <vt:lpstr>Tabla Valoración controles</vt:lpstr>
      <vt:lpstr>Opciones Tratamiento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dcterms:created xsi:type="dcterms:W3CDTF">2020-03-24T23:12:47Z</dcterms:created>
  <dcterms:modified xsi:type="dcterms:W3CDTF">2024-05-16T23:39:02Z</dcterms:modified>
</cp:coreProperties>
</file>